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Peter\OneDrive\Documents\"/>
    </mc:Choice>
  </mc:AlternateContent>
  <xr:revisionPtr revIDLastSave="0" documentId="F3829802560C17EE6129C702C69CC5D003F20270" xr6:coauthVersionLast="25" xr6:coauthVersionMax="25" xr10:uidLastSave="{00000000-0000-0000-0000-000000000000}"/>
  <bookViews>
    <workbookView xWindow="0" yWindow="0" windowWidth="20475" windowHeight="153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Sheet1!$A$1:$H$178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17" i="2"/>
  <c r="D31" i="2"/>
  <c r="D30" i="2"/>
  <c r="D28" i="2"/>
  <c r="D27" i="2"/>
  <c r="D26" i="2"/>
  <c r="D24" i="2"/>
  <c r="D23" i="2"/>
  <c r="D21" i="2"/>
  <c r="D20" i="2"/>
  <c r="D19" i="2"/>
  <c r="D18" i="2"/>
  <c r="D16" i="2"/>
  <c r="D15" i="2"/>
  <c r="D14" i="2"/>
  <c r="D13" i="2"/>
  <c r="D12" i="2"/>
  <c r="D11" i="2"/>
  <c r="D9" i="2"/>
  <c r="D8" i="2"/>
  <c r="D7" i="2"/>
  <c r="D6" i="2"/>
  <c r="D5" i="2"/>
  <c r="D4" i="2"/>
  <c r="D3" i="2"/>
  <c r="D2" i="2"/>
  <c r="D33" i="2" s="1"/>
  <c r="D110" i="1"/>
  <c r="D116" i="1"/>
  <c r="D13" i="1"/>
  <c r="F13" i="1" s="1"/>
  <c r="D97" i="1"/>
  <c r="D98" i="1"/>
  <c r="D99" i="1"/>
  <c r="D108" i="1"/>
  <c r="F108" i="1" s="1"/>
  <c r="D14" i="1"/>
  <c r="D15" i="1"/>
  <c r="D18" i="1"/>
  <c r="F18" i="1" s="1"/>
  <c r="D20" i="1"/>
  <c r="D21" i="1"/>
  <c r="D22" i="1"/>
  <c r="D23" i="1"/>
  <c r="D24" i="1"/>
  <c r="D25" i="1"/>
  <c r="D26" i="1"/>
  <c r="D27" i="1"/>
  <c r="D28" i="1"/>
  <c r="F28" i="1" s="1"/>
  <c r="D29" i="1"/>
  <c r="D39" i="1" s="1"/>
  <c r="F39" i="1" s="1"/>
  <c r="D30" i="1"/>
  <c r="D31" i="1"/>
  <c r="D33" i="1"/>
  <c r="D34" i="1"/>
  <c r="D35" i="1"/>
  <c r="D36" i="1"/>
  <c r="D41" i="1"/>
  <c r="D42" i="1"/>
  <c r="D50" i="1" s="1"/>
  <c r="F50" i="1" s="1"/>
  <c r="D43" i="1"/>
  <c r="D44" i="1"/>
  <c r="D45" i="1"/>
  <c r="D49" i="1"/>
  <c r="D51" i="1"/>
  <c r="D52" i="1"/>
  <c r="D53" i="1"/>
  <c r="D54" i="1"/>
  <c r="D55" i="1"/>
  <c r="D56" i="1"/>
  <c r="F56" i="1" s="1"/>
  <c r="D57" i="1"/>
  <c r="D62" i="1" s="1"/>
  <c r="F62" i="1" s="1"/>
  <c r="D59" i="1"/>
  <c r="D60" i="1"/>
  <c r="D63" i="1"/>
  <c r="D64" i="1"/>
  <c r="D67" i="1" s="1"/>
  <c r="F67" i="1" s="1"/>
  <c r="D69" i="1"/>
  <c r="D70" i="1"/>
  <c r="D76" i="1" s="1"/>
  <c r="F76" i="1" s="1"/>
  <c r="D71" i="1"/>
  <c r="D72" i="1"/>
  <c r="D74" i="1"/>
  <c r="D75" i="1"/>
  <c r="D78" i="1"/>
  <c r="D79" i="1"/>
  <c r="D82" i="1" s="1"/>
  <c r="F82" i="1" s="1"/>
  <c r="D80" i="1"/>
  <c r="D81" i="1"/>
  <c r="D83" i="1"/>
  <c r="D84" i="1"/>
  <c r="D88" i="1" s="1"/>
  <c r="F88" i="1" s="1"/>
  <c r="D85" i="1"/>
  <c r="D87" i="1"/>
  <c r="D90" i="1"/>
  <c r="D93" i="1"/>
  <c r="D94" i="1"/>
  <c r="D95" i="1"/>
  <c r="F95" i="1" s="1"/>
  <c r="D109" i="1"/>
  <c r="D118" i="1" s="1"/>
  <c r="F118" i="1" s="1"/>
  <c r="D111" i="1"/>
  <c r="D114" i="1"/>
  <c r="D115" i="1"/>
  <c r="D117" i="1"/>
  <c r="D119" i="1"/>
  <c r="D120" i="1"/>
  <c r="D121" i="1"/>
  <c r="D122" i="1"/>
  <c r="D123" i="1"/>
  <c r="D124" i="1"/>
  <c r="F124" i="1" s="1"/>
  <c r="D131" i="1"/>
  <c r="D132" i="1"/>
  <c r="D133" i="1"/>
  <c r="F133" i="1" s="1"/>
  <c r="D134" i="1"/>
  <c r="D140" i="1" s="1"/>
  <c r="F140" i="1" s="1"/>
  <c r="D135" i="1"/>
  <c r="D138" i="1"/>
  <c r="D142" i="1"/>
  <c r="F142" i="1"/>
  <c r="D147" i="1"/>
  <c r="F147" i="1"/>
  <c r="D150" i="1"/>
  <c r="D151" i="1"/>
  <c r="D152" i="1"/>
  <c r="D153" i="1"/>
  <c r="D154" i="1"/>
  <c r="D155" i="1"/>
  <c r="F155" i="1" s="1"/>
  <c r="D156" i="1"/>
  <c r="D157" i="1"/>
  <c r="D158" i="1"/>
  <c r="D159" i="1"/>
  <c r="D160" i="1"/>
  <c r="D161" i="1"/>
  <c r="D162" i="1"/>
  <c r="F162" i="1" s="1"/>
  <c r="D164" i="1"/>
  <c r="D165" i="1"/>
  <c r="D166" i="1"/>
  <c r="D167" i="1"/>
  <c r="D168" i="1"/>
  <c r="F168" i="1" s="1"/>
  <c r="D169" i="1"/>
  <c r="D173" i="1" s="1"/>
  <c r="F173" i="1" s="1"/>
  <c r="D170" i="1"/>
  <c r="D171" i="1"/>
  <c r="D174" i="1"/>
  <c r="D175" i="1"/>
  <c r="D177" i="1" s="1"/>
  <c r="E178" i="1"/>
  <c r="C108" i="1"/>
  <c r="C177" i="1"/>
  <c r="C173" i="1"/>
  <c r="C168" i="1"/>
  <c r="C162" i="1"/>
  <c r="C155" i="1"/>
  <c r="C147" i="1"/>
  <c r="C142" i="1"/>
  <c r="C140" i="1"/>
  <c r="C133" i="1"/>
  <c r="C124" i="1"/>
  <c r="C118" i="1"/>
  <c r="C95" i="1"/>
  <c r="C88" i="1"/>
  <c r="C82" i="1"/>
  <c r="C76" i="1"/>
  <c r="C67" i="1"/>
  <c r="C62" i="1"/>
  <c r="C56" i="1"/>
  <c r="C50" i="1"/>
  <c r="C39" i="1"/>
  <c r="C28" i="1"/>
  <c r="C178" i="1"/>
  <c r="C18" i="1"/>
  <c r="H177" i="1"/>
  <c r="H162" i="1"/>
  <c r="IV95" i="1"/>
  <c r="IV96" i="1"/>
  <c r="C13" i="1"/>
  <c r="H118" i="1"/>
  <c r="H108" i="1"/>
  <c r="H82" i="1"/>
  <c r="H28" i="1"/>
  <c r="H18" i="1"/>
  <c r="D178" i="1" l="1"/>
  <c r="F177" i="1"/>
  <c r="F178" i="1" s="1"/>
</calcChain>
</file>

<file path=xl/sharedStrings.xml><?xml version="1.0" encoding="utf-8"?>
<sst xmlns="http://schemas.openxmlformats.org/spreadsheetml/2006/main" count="279" uniqueCount="238">
  <si>
    <t>Specialty</t>
  </si>
  <si>
    <t>Essential</t>
  </si>
  <si>
    <t>Desirable</t>
  </si>
  <si>
    <t>Dermatology</t>
  </si>
  <si>
    <t>Haematology</t>
  </si>
  <si>
    <t>Management Course for Registrars in Pathology (from year ST6)</t>
  </si>
  <si>
    <t>Gastroenterology</t>
  </si>
  <si>
    <t>Geriatric Medicine</t>
  </si>
  <si>
    <t>General Internal Medicine</t>
  </si>
  <si>
    <t>Neurology</t>
  </si>
  <si>
    <t>Genito-urinary medicine</t>
  </si>
  <si>
    <r>
      <t>MSc in STI</t>
    </r>
    <r>
      <rPr>
        <sz val="12"/>
        <color indexed="18"/>
        <rFont val="Times New Roman"/>
        <family val="1"/>
      </rPr>
      <t xml:space="preserve"> </t>
    </r>
  </si>
  <si>
    <t>Cardiology</t>
  </si>
  <si>
    <t>MRI course (Leeds/Hammersmith)</t>
  </si>
  <si>
    <t>Advanced intervention (secondment/fellowship)</t>
  </si>
  <si>
    <t>Palliative medicine</t>
  </si>
  <si>
    <t xml:space="preserve">Ethics Diploma Keele University </t>
  </si>
  <si>
    <t>Diploma in Pain Management - Leicester</t>
  </si>
  <si>
    <t>Diploma in Palliative medicine – Cardiff</t>
  </si>
  <si>
    <t>Rheumatology</t>
  </si>
  <si>
    <t>Infectious diseases</t>
  </si>
  <si>
    <t>ESSENTIAL AND DESIRABLE COURSES BY SPECIALTY</t>
  </si>
  <si>
    <t>Leeds taught course in oncology (year 1)</t>
  </si>
  <si>
    <t>Sheffield chemotherapy course (year 1)</t>
  </si>
  <si>
    <t>Manchester radiobiology course (year 1)</t>
  </si>
  <si>
    <t>Leeds/Mount Vernon brachytherapy course (year 2/3)</t>
  </si>
  <si>
    <t>FRCR part 2 preparation course (year 3)</t>
  </si>
  <si>
    <t>Advanced communication skills (year 4/5)</t>
  </si>
  <si>
    <t>British Society for Haematology(BSH) Annual Society Meeting (from year 1 - twice in 5 years)</t>
  </si>
  <si>
    <t>Haematology Morphology, London (year 2) - 1 week</t>
  </si>
  <si>
    <t>Blood Transfusion Course, Sheffield (year 2) - 4 weeks</t>
  </si>
  <si>
    <t>Coagulation course (year 2) - 1 week</t>
  </si>
  <si>
    <t>Radiation protection (year 5) - 1 day</t>
  </si>
  <si>
    <t>Haemoglobinopathy Course, St Thomas’ Hospital, London (from year 2)</t>
  </si>
  <si>
    <t>Histopathology of the Bone Marrow, London (from year 2)</t>
  </si>
  <si>
    <t>The Complete MRCPath Course, Birmingham   (from year 2)</t>
  </si>
  <si>
    <t>Diabetes and Endocrinology</t>
  </si>
  <si>
    <t>Radioiodine administration course</t>
  </si>
  <si>
    <t>Insulin pump therapy course</t>
  </si>
  <si>
    <t>Acute medicine course - once in 5 years</t>
  </si>
  <si>
    <t>ALS - must have current certificate</t>
  </si>
  <si>
    <t>Regional audit and training days - once per year</t>
  </si>
  <si>
    <t xml:space="preserve">National or international STI meeting - once per year (years 2-4) </t>
  </si>
  <si>
    <t xml:space="preserve">National or international HIV meeting - once per year (years 2-4) </t>
  </si>
  <si>
    <t>Skills training - microscopy course (once in 4 years)</t>
  </si>
  <si>
    <t>HIV trainees' course (once in 4 years)</t>
  </si>
  <si>
    <t xml:space="preserve">EAPC meeting bi-annually from year 2 </t>
  </si>
  <si>
    <t>Advanced courses in pain and symptom management</t>
  </si>
  <si>
    <t>British Opioid conference from year 2</t>
  </si>
  <si>
    <t>BHIVA (year 2)</t>
  </si>
  <si>
    <t>Viral hepatitis (year 3)</t>
  </si>
  <si>
    <t>BHIVA (year 4)</t>
  </si>
  <si>
    <t>ICAAC (year 4)</t>
  </si>
  <si>
    <t>Birmingham TB course (year 2)</t>
  </si>
  <si>
    <t>Fungal infection course</t>
  </si>
  <si>
    <t>Hammersmith immunology course</t>
  </si>
  <si>
    <t>Respiratory medicine</t>
  </si>
  <si>
    <t>Acute medicine</t>
  </si>
  <si>
    <t>ITU course - once in 5 years</t>
  </si>
  <si>
    <t>YORKSHIRE SCHOOL OF POSTGRADUATE MEDICINE</t>
  </si>
  <si>
    <t>GIC or IMPACT instructor course</t>
  </si>
  <si>
    <t>North of England Dermatology Society meeting (year 1-4)</t>
  </si>
  <si>
    <t>Dermatopathology course (year 2-3)</t>
  </si>
  <si>
    <t>Dermatoscopy course (year 2-3)</t>
  </si>
  <si>
    <t>Photobiology &amp; Phototherapy course (year 2 -3)</t>
  </si>
  <si>
    <t>Skin Surgery: BSDS Annual Workshop (year 1)</t>
  </si>
  <si>
    <t>Paediatric Dermatology course (year 3-4)</t>
  </si>
  <si>
    <t>Cosmetic Dermatology course (year 4)</t>
  </si>
  <si>
    <t>Contact dermatitis (year 2-3)</t>
  </si>
  <si>
    <t>GU Medicine/HIV (year 3-4)</t>
  </si>
  <si>
    <t>Evidence based Dermatology Courses (year 2-3)</t>
  </si>
  <si>
    <t>Psychodermatology course (year 3)</t>
  </si>
  <si>
    <t>Biology of the skin (year 1)</t>
  </si>
  <si>
    <t>Basic colonoscopy/flexible sigmoidoscopy course</t>
  </si>
  <si>
    <t>Therapeutic endoscopy course</t>
  </si>
  <si>
    <t>Nutrition course</t>
  </si>
  <si>
    <t>European gastroenterology meeting (UEGW)</t>
  </si>
  <si>
    <t>Echo course (LGI)</t>
  </si>
  <si>
    <t xml:space="preserve">All trainees will be expected to attend the generic courses on research; audit; ethics; management; educational supervision. </t>
  </si>
  <si>
    <t>Occupational medicine</t>
  </si>
  <si>
    <t>3 year part-time MSc (Manchester)</t>
  </si>
  <si>
    <t>Regional GIM training programme (£100 per year)</t>
  </si>
  <si>
    <t>Core Medical Training</t>
  </si>
  <si>
    <t>PACES course</t>
  </si>
  <si>
    <t>IMPACT course</t>
  </si>
  <si>
    <t>MRCP part 1 course</t>
  </si>
  <si>
    <t>MRCP part 2 course</t>
  </si>
  <si>
    <t>Regional training - 2 days twice per year</t>
  </si>
  <si>
    <t xml:space="preserve">Skin Biology </t>
  </si>
  <si>
    <t>Northern Postgraduate Nephrology Course</t>
  </si>
  <si>
    <t>Doyle Club Study Day</t>
  </si>
  <si>
    <t>Palliative Care Research Society</t>
  </si>
  <si>
    <t>Variable</t>
  </si>
  <si>
    <t>Scientific Meetings</t>
  </si>
  <si>
    <t>APM Science Comm Research Study Days - 2 days</t>
  </si>
  <si>
    <t>General Medicnie Update for Palliative Medicine Physicians - 2 days</t>
  </si>
  <si>
    <t>Hospice management course - 5 days</t>
  </si>
  <si>
    <t>Dialysis Course (Royal Free)</t>
  </si>
  <si>
    <t>Renal Histopathology; Advanced Nephrology Manchester/London; Renal Association (annually) Part 1 and Part 2</t>
  </si>
  <si>
    <t>TBC</t>
  </si>
  <si>
    <t xml:space="preserve">Renal Histopathology  </t>
  </si>
  <si>
    <t>PD Academy</t>
  </si>
  <si>
    <t>British Transplantation Society</t>
  </si>
  <si>
    <t>Renal Association</t>
  </si>
  <si>
    <t xml:space="preserve">International Conferences - if presenting </t>
  </si>
  <si>
    <t>Local neuroradiology course (once)</t>
  </si>
  <si>
    <t>Sports Medicine</t>
  </si>
  <si>
    <t>Exercise Physiology Course (Cambridge CPEX)</t>
  </si>
  <si>
    <t>Closed Respiratory Meetings</t>
  </si>
  <si>
    <t>BSR core course year 1 or 2</t>
  </si>
  <si>
    <t>Free</t>
  </si>
  <si>
    <t>North Trent Rheumatology meeting (6 per year) years 1-5</t>
  </si>
  <si>
    <t>STH post grad meeting (12 per year) years 1-5</t>
  </si>
  <si>
    <t>BSR foot and ankle course years 3-5</t>
  </si>
  <si>
    <t>Ten Topics Course (St Thomas hospital) years 1-5</t>
  </si>
  <si>
    <t>Clinical Neurophysiology</t>
  </si>
  <si>
    <t>Moorfields Electrophysiology of Vision Course</t>
  </si>
  <si>
    <t>International League Against Epilepsy meeting</t>
  </si>
  <si>
    <t>Neuromuscular Disorders update</t>
  </si>
  <si>
    <t>Paediatric EMG course</t>
  </si>
  <si>
    <t>Part 1 FRCR course</t>
  </si>
  <si>
    <t>Leeds physics course (year 1) (still waiting for this)</t>
  </si>
  <si>
    <t xml:space="preserve"> </t>
  </si>
  <si>
    <t>Medical and Clinical Oncology</t>
  </si>
  <si>
    <t>Trainee numbers</t>
  </si>
  <si>
    <t>Cost per year</t>
  </si>
  <si>
    <t>British Association of Dermatologists Annual meeting (twice in years 1-4)</t>
  </si>
  <si>
    <t>HMDS training</t>
  </si>
  <si>
    <t>British society for gastroenterology x 2 in 5 years</t>
  </si>
  <si>
    <t>Basic upper GI endoscopy course</t>
  </si>
  <si>
    <t>BGS annual conference x 2 in 5 years</t>
  </si>
  <si>
    <t>Regional geriatric medicine study days</t>
  </si>
  <si>
    <t>Falls and balance course</t>
  </si>
  <si>
    <t>Incontinence course</t>
  </si>
  <si>
    <t>York Elderly update (annually)</t>
  </si>
  <si>
    <t>Acute medicine course (once in 5 years)</t>
  </si>
  <si>
    <t>Regional updates (twice yearly)</t>
  </si>
  <si>
    <t xml:space="preserve">Once a special interest has been identified attendance at a special interest meeting </t>
  </si>
  <si>
    <t xml:space="preserve">Association of British neurologists (twice in 5 years) </t>
  </si>
  <si>
    <t xml:space="preserve">Bath or Edinburgh neurology course (once  in 5 years) </t>
  </si>
  <si>
    <t xml:space="preserve">Epilepsy study weekend (once in 5 years - Manchester/Birmingham) </t>
  </si>
  <si>
    <t xml:space="preserve">Parkinson's study weekend (once in 5 years - Manchester/Birmingham) </t>
  </si>
  <si>
    <t>British Renal Symposium (twice in 5 years)</t>
  </si>
  <si>
    <t>DFSRH training costs</t>
  </si>
  <si>
    <t>National meetings x 2 in 5 years</t>
  </si>
  <si>
    <t>HIV revision course</t>
  </si>
  <si>
    <t>Diploma in GUM (by ST4)</t>
  </si>
  <si>
    <t>Regional training days</t>
  </si>
  <si>
    <t>British Cardiac Society x 2 in 5-6 years</t>
  </si>
  <si>
    <t>Sub-specialty training and related courses</t>
  </si>
  <si>
    <t xml:space="preserve">Oxford course x 2 during the training </t>
  </si>
  <si>
    <t xml:space="preserve">Advanced communication skills (year 1/2) - 3 days </t>
  </si>
  <si>
    <t>Regional half-day training</t>
  </si>
  <si>
    <t>BSR Advanced course (yeare 4-5)</t>
  </si>
  <si>
    <t>Basic ultrasound skills course (years 4-5)</t>
  </si>
  <si>
    <t>FIS x 2 in 5 years</t>
  </si>
  <si>
    <t>Liverpool neurological infectious diseases course</t>
  </si>
  <si>
    <t>Yorkshire Thoracic Society x 2/year maximum (£75.00 each)</t>
  </si>
  <si>
    <t>Course for additional special interest areas, not covered in particular rotations, e.g. pulmonary hypertension, adult cystic fibrosis, NIV services, occupational and environmental lung disease, transplantation)</t>
  </si>
  <si>
    <t>U/S Training Course (£250.00) plus  Ultrasonographer Supervision Time (£400.00)</t>
  </si>
  <si>
    <t>Chest Drain Insertion Course</t>
  </si>
  <si>
    <t>Bronchoscopy Training (Simulator)</t>
  </si>
  <si>
    <t>Local Educational Programme</t>
  </si>
  <si>
    <t>National meetings - BTS 3 days x 2 in 5 years</t>
  </si>
  <si>
    <t>SAM meetings - 2 days annually</t>
  </si>
  <si>
    <t>Simulator training for practical procedures</t>
  </si>
  <si>
    <t>Funding for specialist skills acquisition</t>
  </si>
  <si>
    <t>Generic training days</t>
  </si>
  <si>
    <t xml:space="preserve">BASEM Annual Congress - 2 meetings </t>
  </si>
  <si>
    <t>ALS</t>
  </si>
  <si>
    <t>Pitchside Emergency Management</t>
  </si>
  <si>
    <t>British society for human genetics annual meeting x 2 in 5 years</t>
  </si>
  <si>
    <t>Clinical genetics society annual meeting x 2 in 5 years</t>
  </si>
  <si>
    <t>Cambridge fundamentals of genetics</t>
  </si>
  <si>
    <t>Southampton prenatal course</t>
  </si>
  <si>
    <t>Bioinformatics course</t>
  </si>
  <si>
    <t>Population genetics</t>
  </si>
  <si>
    <t>Rehabilitation medicine</t>
  </si>
  <si>
    <t>Yorkshire rehabilitation medicine CPD programme</t>
  </si>
  <si>
    <t>BSRM x 2 in 4 years</t>
  </si>
  <si>
    <t>Advanced rehabilitation course</t>
  </si>
  <si>
    <t>Lower limb prosthetics</t>
  </si>
  <si>
    <t>Environmental and assistive technologies</t>
  </si>
  <si>
    <t>Clinical Genetics</t>
  </si>
  <si>
    <t>Immunology</t>
  </si>
  <si>
    <t>National training days</t>
  </si>
  <si>
    <t>Nephrology</t>
  </si>
  <si>
    <t>Associated Palliative Medicine/Palliative Care congress meetings/British Opioid conference x 2 in 4 years</t>
  </si>
  <si>
    <t>DUK meeting (at least once in first 4 years)</t>
  </si>
  <si>
    <t>BES meeting (at least once in first 4 years)</t>
  </si>
  <si>
    <t>DUK/BES (year 4)</t>
  </si>
  <si>
    <t>Advanced diabetes course (year 2/3)</t>
  </si>
  <si>
    <t>Specialist endocrinology course (delivers curriculum over 3 years)</t>
  </si>
  <si>
    <t>Medical 4 yr, Clinical 5 yr</t>
  </si>
  <si>
    <t>Transplantation course</t>
  </si>
  <si>
    <t>Neuro-immunology course</t>
  </si>
  <si>
    <t>Neuro-genetics course</t>
  </si>
  <si>
    <t>Pathology management course</t>
  </si>
  <si>
    <t>UK immunology forum (twice in 5 years)</t>
  </si>
  <si>
    <t>Stroke Medicine</t>
  </si>
  <si>
    <t>UK stroke forum conference</t>
  </si>
  <si>
    <t>Stroke thrombolysis course</t>
  </si>
  <si>
    <t>NIHSS training for certification</t>
  </si>
  <si>
    <t>BSCN triennial Teaching Course</t>
  </si>
  <si>
    <t>(including Paediatric)</t>
  </si>
  <si>
    <t>Association of Trainees in Clinical Neurophysiology (ATCN) teaching day and British Society for Clinical Neurophysiology (BSCN) scientific meeting.  Held on subsequent days 3 times a year.</t>
  </si>
  <si>
    <t>Uplift for subsistence</t>
  </si>
  <si>
    <t xml:space="preserve">DAFNE Course </t>
  </si>
  <si>
    <t>Yorkshire Diabetes in Pregnancy meeting (twice in 5 years)</t>
  </si>
  <si>
    <t>Radiation protection (IRMER)</t>
  </si>
  <si>
    <t>U/S Training Course</t>
  </si>
  <si>
    <t>TOTAL</t>
  </si>
  <si>
    <t>Top-slicing for SEM Inter-Deanery Study Days x 4</t>
  </si>
  <si>
    <t>Top-slicing for Y&amp;H Study Half Days x 4</t>
  </si>
  <si>
    <t>BSR annual meeting x 2 in years 1-5 (9 days in total over 5 years)</t>
  </si>
  <si>
    <t>BSR foot and ankle course (years 3-5)</t>
  </si>
  <si>
    <t>Palliative Medicine</t>
  </si>
  <si>
    <t>GU Medicine</t>
  </si>
  <si>
    <t>Infectious Diseases</t>
  </si>
  <si>
    <t>Medical Microbiology &amp; Virology</t>
  </si>
  <si>
    <t>Renal Medicine</t>
  </si>
  <si>
    <t>Rehabilitation</t>
  </si>
  <si>
    <t>Acute Medicine</t>
  </si>
  <si>
    <t>Medical Oncology</t>
  </si>
  <si>
    <t>Respiratory Medicine</t>
  </si>
  <si>
    <t>Clinical Oncology</t>
  </si>
  <si>
    <t>Intensive Care Medicine</t>
  </si>
  <si>
    <t>Paediatric Cardiology</t>
  </si>
  <si>
    <t>Occupational Medicine</t>
  </si>
  <si>
    <t>Clinical Pharmacology &amp; Therapeutics</t>
  </si>
  <si>
    <t>Sports and Exercise Medicine</t>
  </si>
  <si>
    <t>see cardio</t>
  </si>
  <si>
    <t>see med onc</t>
  </si>
  <si>
    <t>Stroke medicine</t>
  </si>
  <si>
    <t>GIM</t>
  </si>
  <si>
    <t>Deanery budget</t>
  </si>
  <si>
    <t>Costing exercise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</si>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</sst>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18"/>
      <name val="Times New Roman"/>
      <family val="1"/>
    </font>
    <font>
      <b/>
      <sz val="12"/>
      <name val="Arial"/>
      <family val="2"/>
    </font>
    <font>
      <sz val="10"/>
      <color indexed="2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i/>
      <sz val="12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0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5" fillId="0" borderId="0" xfId="0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164" fontId="3" fillId="0" borderId="0" xfId="0" applyNumberFormat="1" applyFont="1" applyFill="1" applyBorder="1" applyProtection="1"/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center" wrapText="1"/>
    </xf>
    <xf numFmtId="164" fontId="7" fillId="2" borderId="4" xfId="0" applyNumberFormat="1" applyFont="1" applyFill="1" applyBorder="1" applyAlignment="1" applyProtection="1">
      <alignment horizontal="right" wrapText="1"/>
    </xf>
    <xf numFmtId="0" fontId="7" fillId="2" borderId="5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horizontal="center" wrapText="1"/>
    </xf>
    <xf numFmtId="0" fontId="7" fillId="3" borderId="7" xfId="0" applyFont="1" applyFill="1" applyBorder="1" applyAlignment="1" applyProtection="1">
      <alignment wrapText="1"/>
    </xf>
    <xf numFmtId="164" fontId="7" fillId="3" borderId="8" xfId="0" applyNumberFormat="1" applyFont="1" applyFill="1" applyBorder="1" applyAlignment="1" applyProtection="1">
      <alignment horizontal="right" wrapText="1"/>
    </xf>
    <xf numFmtId="0" fontId="7" fillId="3" borderId="8" xfId="0" applyFont="1" applyFill="1" applyBorder="1" applyAlignment="1" applyProtection="1">
      <alignment wrapText="1"/>
    </xf>
    <xf numFmtId="0" fontId="5" fillId="3" borderId="9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wrapText="1"/>
    </xf>
    <xf numFmtId="164" fontId="7" fillId="3" borderId="11" xfId="0" applyNumberFormat="1" applyFont="1" applyFill="1" applyBorder="1" applyAlignment="1" applyProtection="1">
      <alignment horizontal="right" wrapText="1"/>
    </xf>
    <xf numFmtId="0" fontId="7" fillId="3" borderId="11" xfId="0" applyFont="1" applyFill="1" applyBorder="1" applyAlignment="1" applyProtection="1">
      <alignment wrapText="1"/>
    </xf>
    <xf numFmtId="164" fontId="7" fillId="3" borderId="10" xfId="0" applyNumberFormat="1" applyFont="1" applyFill="1" applyBorder="1" applyAlignment="1" applyProtection="1">
      <alignment wrapText="1"/>
    </xf>
    <xf numFmtId="0" fontId="7" fillId="4" borderId="10" xfId="0" applyFont="1" applyFill="1" applyBorder="1" applyAlignment="1" applyProtection="1">
      <alignment wrapText="1"/>
    </xf>
    <xf numFmtId="164" fontId="7" fillId="5" borderId="12" xfId="0" applyNumberFormat="1" applyFont="1" applyFill="1" applyBorder="1" applyAlignment="1" applyProtection="1">
      <alignment horizontal="right" wrapText="1"/>
    </xf>
    <xf numFmtId="0" fontId="7" fillId="5" borderId="12" xfId="0" applyFont="1" applyFill="1" applyBorder="1" applyAlignment="1" applyProtection="1">
      <alignment wrapText="1"/>
    </xf>
    <xf numFmtId="0" fontId="5" fillId="6" borderId="10" xfId="0" applyFont="1" applyFill="1" applyBorder="1" applyAlignment="1" applyProtection="1">
      <alignment horizontal="center" wrapText="1"/>
    </xf>
    <xf numFmtId="0" fontId="7" fillId="6" borderId="10" xfId="0" applyFont="1" applyFill="1" applyBorder="1" applyAlignment="1" applyProtection="1">
      <alignment wrapText="1"/>
    </xf>
    <xf numFmtId="164" fontId="7" fillId="6" borderId="10" xfId="0" applyNumberFormat="1" applyFont="1" applyFill="1" applyBorder="1" applyAlignment="1" applyProtection="1">
      <alignment horizontal="right" wrapText="1"/>
    </xf>
    <xf numFmtId="0" fontId="5" fillId="7" borderId="9" xfId="0" applyFont="1" applyFill="1" applyBorder="1" applyAlignment="1" applyProtection="1">
      <alignment horizontal="center" wrapText="1"/>
    </xf>
    <xf numFmtId="0" fontId="7" fillId="7" borderId="10" xfId="0" applyFont="1" applyFill="1" applyBorder="1" applyAlignment="1" applyProtection="1">
      <alignment wrapText="1"/>
    </xf>
    <xf numFmtId="164" fontId="7" fillId="7" borderId="11" xfId="0" applyNumberFormat="1" applyFont="1" applyFill="1" applyBorder="1" applyAlignment="1" applyProtection="1">
      <alignment horizontal="right" wrapText="1"/>
    </xf>
    <xf numFmtId="0" fontId="7" fillId="7" borderId="11" xfId="0" applyFont="1" applyFill="1" applyBorder="1" applyAlignment="1" applyProtection="1">
      <alignment wrapText="1"/>
    </xf>
    <xf numFmtId="164" fontId="7" fillId="7" borderId="10" xfId="0" applyNumberFormat="1" applyFont="1" applyFill="1" applyBorder="1" applyAlignment="1" applyProtection="1">
      <alignment wrapText="1"/>
    </xf>
    <xf numFmtId="0" fontId="5" fillId="7" borderId="13" xfId="0" applyFont="1" applyFill="1" applyBorder="1" applyAlignment="1" applyProtection="1">
      <alignment horizontal="center" wrapText="1"/>
    </xf>
    <xf numFmtId="0" fontId="7" fillId="7" borderId="14" xfId="0" applyFont="1" applyFill="1" applyBorder="1" applyAlignment="1" applyProtection="1">
      <alignment wrapText="1"/>
    </xf>
    <xf numFmtId="164" fontId="7" fillId="7" borderId="15" xfId="0" applyNumberFormat="1" applyFont="1" applyFill="1" applyBorder="1" applyAlignment="1" applyProtection="1">
      <alignment horizontal="right" wrapText="1"/>
    </xf>
    <xf numFmtId="0" fontId="7" fillId="7" borderId="15" xfId="0" applyFont="1" applyFill="1" applyBorder="1" applyAlignment="1" applyProtection="1">
      <alignment wrapText="1"/>
    </xf>
    <xf numFmtId="0" fontId="5" fillId="7" borderId="14" xfId="0" applyFont="1" applyFill="1" applyBorder="1" applyAlignment="1" applyProtection="1">
      <alignment horizontal="center" wrapText="1"/>
    </xf>
    <xf numFmtId="164" fontId="7" fillId="7" borderId="14" xfId="0" applyNumberFormat="1" applyFont="1" applyFill="1" applyBorder="1" applyAlignment="1" applyProtection="1">
      <alignment horizontal="right" wrapText="1"/>
    </xf>
    <xf numFmtId="0" fontId="5" fillId="2" borderId="16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wrapText="1"/>
    </xf>
    <xf numFmtId="164" fontId="7" fillId="2" borderId="12" xfId="0" applyNumberFormat="1" applyFont="1" applyFill="1" applyBorder="1" applyAlignment="1" applyProtection="1">
      <alignment horizontal="right" wrapText="1"/>
    </xf>
    <xf numFmtId="0" fontId="5" fillId="8" borderId="17" xfId="0" applyFont="1" applyFill="1" applyBorder="1" applyAlignment="1" applyProtection="1">
      <alignment horizontal="center" wrapText="1"/>
    </xf>
    <xf numFmtId="0" fontId="7" fillId="8" borderId="18" xfId="0" applyFont="1" applyFill="1" applyBorder="1" applyAlignment="1" applyProtection="1">
      <alignment wrapText="1"/>
    </xf>
    <xf numFmtId="164" fontId="7" fillId="8" borderId="19" xfId="0" applyNumberFormat="1" applyFont="1" applyFill="1" applyBorder="1" applyAlignment="1" applyProtection="1">
      <alignment horizontal="right" wrapText="1"/>
    </xf>
    <xf numFmtId="0" fontId="7" fillId="8" borderId="19" xfId="0" applyFont="1" applyFill="1" applyBorder="1" applyAlignment="1" applyProtection="1">
      <alignment wrapText="1"/>
    </xf>
    <xf numFmtId="0" fontId="5" fillId="8" borderId="9" xfId="0" applyFont="1" applyFill="1" applyBorder="1" applyAlignment="1" applyProtection="1">
      <alignment horizontal="center" wrapText="1"/>
    </xf>
    <xf numFmtId="0" fontId="7" fillId="8" borderId="10" xfId="0" applyFont="1" applyFill="1" applyBorder="1" applyAlignment="1" applyProtection="1">
      <alignment wrapText="1"/>
    </xf>
    <xf numFmtId="164" fontId="7" fillId="8" borderId="11" xfId="0" applyNumberFormat="1" applyFont="1" applyFill="1" applyBorder="1" applyAlignment="1" applyProtection="1">
      <alignment horizontal="right" wrapText="1"/>
    </xf>
    <xf numFmtId="0" fontId="7" fillId="8" borderId="11" xfId="0" applyFont="1" applyFill="1" applyBorder="1" applyAlignment="1" applyProtection="1">
      <alignment wrapText="1"/>
    </xf>
    <xf numFmtId="0" fontId="7" fillId="8" borderId="9" xfId="0" applyFont="1" applyFill="1" applyBorder="1" applyAlignment="1" applyProtection="1">
      <alignment wrapText="1"/>
    </xf>
    <xf numFmtId="0" fontId="7" fillId="8" borderId="10" xfId="0" applyFont="1" applyFill="1" applyBorder="1" applyAlignment="1" applyProtection="1">
      <alignment horizontal="justify" wrapText="1"/>
    </xf>
    <xf numFmtId="0" fontId="7" fillId="8" borderId="20" xfId="0" applyFont="1" applyFill="1" applyBorder="1" applyAlignment="1" applyProtection="1">
      <alignment wrapText="1"/>
    </xf>
    <xf numFmtId="0" fontId="7" fillId="8" borderId="21" xfId="0" applyFont="1" applyFill="1" applyBorder="1" applyAlignment="1" applyProtection="1">
      <alignment horizontal="justify" wrapText="1"/>
    </xf>
    <xf numFmtId="164" fontId="7" fillId="8" borderId="22" xfId="0" applyNumberFormat="1" applyFont="1" applyFill="1" applyBorder="1" applyAlignment="1" applyProtection="1">
      <alignment horizontal="right" wrapText="1"/>
    </xf>
    <xf numFmtId="0" fontId="7" fillId="8" borderId="22" xfId="0" applyFont="1" applyFill="1" applyBorder="1" applyAlignment="1" applyProtection="1">
      <alignment wrapText="1"/>
    </xf>
    <xf numFmtId="0" fontId="7" fillId="9" borderId="23" xfId="0" applyFont="1" applyFill="1" applyBorder="1" applyAlignment="1" applyProtection="1">
      <alignment wrapText="1"/>
    </xf>
    <xf numFmtId="0" fontId="7" fillId="9" borderId="24" xfId="0" applyFont="1" applyFill="1" applyBorder="1" applyAlignment="1" applyProtection="1">
      <alignment horizontal="justify" wrapText="1"/>
    </xf>
    <xf numFmtId="0" fontId="5" fillId="10" borderId="6" xfId="0" applyFont="1" applyFill="1" applyBorder="1" applyAlignment="1" applyProtection="1">
      <alignment horizontal="center" wrapText="1"/>
    </xf>
    <xf numFmtId="0" fontId="7" fillId="10" borderId="7" xfId="0" applyFont="1" applyFill="1" applyBorder="1" applyAlignment="1" applyProtection="1">
      <alignment wrapText="1"/>
    </xf>
    <xf numFmtId="164" fontId="7" fillId="10" borderId="7" xfId="0" applyNumberFormat="1" applyFont="1" applyFill="1" applyBorder="1" applyAlignment="1" applyProtection="1">
      <alignment horizontal="right" wrapText="1"/>
    </xf>
    <xf numFmtId="0" fontId="7" fillId="10" borderId="9" xfId="0" applyFont="1" applyFill="1" applyBorder="1" applyAlignment="1" applyProtection="1">
      <alignment wrapText="1"/>
    </xf>
    <xf numFmtId="0" fontId="7" fillId="10" borderId="18" xfId="0" applyFont="1" applyFill="1" applyBorder="1" applyAlignment="1" applyProtection="1">
      <alignment wrapText="1"/>
    </xf>
    <xf numFmtId="164" fontId="7" fillId="10" borderId="19" xfId="0" applyNumberFormat="1" applyFont="1" applyFill="1" applyBorder="1" applyAlignment="1" applyProtection="1">
      <alignment horizontal="right" wrapText="1"/>
    </xf>
    <xf numFmtId="0" fontId="7" fillId="10" borderId="18" xfId="0" applyFont="1" applyFill="1" applyBorder="1" applyAlignment="1" applyProtection="1">
      <alignment horizontal="justify" wrapText="1"/>
    </xf>
    <xf numFmtId="0" fontId="7" fillId="10" borderId="10" xfId="0" applyFont="1" applyFill="1" applyBorder="1" applyAlignment="1" applyProtection="1">
      <alignment wrapText="1"/>
    </xf>
    <xf numFmtId="164" fontId="7" fillId="10" borderId="11" xfId="0" applyNumberFormat="1" applyFont="1" applyFill="1" applyBorder="1" applyAlignment="1" applyProtection="1">
      <alignment horizontal="right" wrapText="1"/>
    </xf>
    <xf numFmtId="0" fontId="7" fillId="10" borderId="11" xfId="0" applyFont="1" applyFill="1" applyBorder="1" applyAlignment="1" applyProtection="1">
      <alignment wrapText="1"/>
    </xf>
    <xf numFmtId="0" fontId="7" fillId="10" borderId="13" xfId="0" applyFont="1" applyFill="1" applyBorder="1" applyAlignment="1" applyProtection="1">
      <alignment wrapText="1"/>
    </xf>
    <xf numFmtId="0" fontId="7" fillId="10" borderId="14" xfId="0" applyFont="1" applyFill="1" applyBorder="1" applyAlignment="1" applyProtection="1">
      <alignment wrapText="1"/>
    </xf>
    <xf numFmtId="164" fontId="7" fillId="10" borderId="15" xfId="0" applyNumberFormat="1" applyFont="1" applyFill="1" applyBorder="1" applyAlignment="1" applyProtection="1">
      <alignment horizontal="right" wrapText="1"/>
    </xf>
    <xf numFmtId="0" fontId="7" fillId="10" borderId="15" xfId="0" applyFont="1" applyFill="1" applyBorder="1" applyAlignment="1" applyProtection="1">
      <alignment wrapText="1"/>
    </xf>
    <xf numFmtId="0" fontId="7" fillId="10" borderId="20" xfId="0" applyFont="1" applyFill="1" applyBorder="1" applyAlignment="1" applyProtection="1">
      <alignment wrapText="1"/>
    </xf>
    <xf numFmtId="0" fontId="7" fillId="10" borderId="21" xfId="0" applyFont="1" applyFill="1" applyBorder="1" applyAlignment="1" applyProtection="1">
      <alignment wrapText="1"/>
    </xf>
    <xf numFmtId="164" fontId="7" fillId="10" borderId="22" xfId="0" applyNumberFormat="1" applyFont="1" applyFill="1" applyBorder="1" applyAlignment="1" applyProtection="1">
      <alignment horizontal="right" wrapText="1"/>
    </xf>
    <xf numFmtId="0" fontId="7" fillId="10" borderId="22" xfId="0" applyFont="1" applyFill="1" applyBorder="1" applyAlignment="1" applyProtection="1">
      <alignment wrapText="1"/>
    </xf>
    <xf numFmtId="0" fontId="5" fillId="11" borderId="23" xfId="0" applyFont="1" applyFill="1" applyBorder="1" applyAlignment="1" applyProtection="1">
      <alignment horizontal="center" wrapText="1"/>
    </xf>
    <xf numFmtId="0" fontId="7" fillId="11" borderId="24" xfId="0" applyFont="1" applyFill="1" applyBorder="1" applyAlignment="1" applyProtection="1">
      <alignment wrapText="1"/>
    </xf>
    <xf numFmtId="164" fontId="7" fillId="11" borderId="25" xfId="0" applyNumberFormat="1" applyFont="1" applyFill="1" applyBorder="1" applyAlignment="1" applyProtection="1">
      <alignment horizontal="right" wrapText="1"/>
    </xf>
    <xf numFmtId="0" fontId="7" fillId="11" borderId="25" xfId="0" applyFont="1" applyFill="1" applyBorder="1" applyAlignment="1" applyProtection="1">
      <alignment wrapText="1"/>
    </xf>
    <xf numFmtId="0" fontId="5" fillId="3" borderId="20" xfId="0" applyFont="1" applyFill="1" applyBorder="1" applyAlignment="1" applyProtection="1">
      <alignment horizontal="center" wrapText="1"/>
    </xf>
    <xf numFmtId="0" fontId="7" fillId="3" borderId="21" xfId="0" applyFont="1" applyFill="1" applyBorder="1" applyAlignment="1" applyProtection="1">
      <alignment wrapText="1"/>
    </xf>
    <xf numFmtId="164" fontId="7" fillId="3" borderId="22" xfId="0" applyNumberFormat="1" applyFont="1" applyFill="1" applyBorder="1" applyAlignment="1" applyProtection="1">
      <alignment horizontal="right" wrapText="1"/>
    </xf>
    <xf numFmtId="0" fontId="7" fillId="3" borderId="22" xfId="0" applyFont="1" applyFill="1" applyBorder="1" applyAlignment="1" applyProtection="1">
      <alignment wrapText="1"/>
    </xf>
    <xf numFmtId="0" fontId="5" fillId="12" borderId="23" xfId="0" applyFont="1" applyFill="1" applyBorder="1" applyAlignment="1" applyProtection="1">
      <alignment horizontal="center" wrapText="1"/>
    </xf>
    <xf numFmtId="0" fontId="7" fillId="12" borderId="24" xfId="0" applyFont="1" applyFill="1" applyBorder="1" applyAlignment="1" applyProtection="1">
      <alignment wrapText="1"/>
    </xf>
    <xf numFmtId="164" fontId="7" fillId="13" borderId="4" xfId="0" applyNumberFormat="1" applyFont="1" applyFill="1" applyBorder="1" applyAlignment="1" applyProtection="1">
      <alignment horizontal="right" wrapText="1"/>
    </xf>
    <xf numFmtId="0" fontId="7" fillId="13" borderId="5" xfId="0" applyFont="1" applyFill="1" applyBorder="1" applyAlignment="1" applyProtection="1">
      <alignment wrapText="1"/>
    </xf>
    <xf numFmtId="0" fontId="5" fillId="7" borderId="6" xfId="0" applyFont="1" applyFill="1" applyBorder="1" applyAlignment="1" applyProtection="1">
      <alignment horizontal="center" wrapText="1"/>
    </xf>
    <xf numFmtId="0" fontId="7" fillId="7" borderId="7" xfId="0" applyFont="1" applyFill="1" applyBorder="1" applyAlignment="1" applyProtection="1">
      <alignment wrapText="1"/>
    </xf>
    <xf numFmtId="164" fontId="7" fillId="7" borderId="8" xfId="0" applyNumberFormat="1" applyFont="1" applyFill="1" applyBorder="1" applyAlignment="1" applyProtection="1">
      <alignment horizontal="right" wrapText="1"/>
    </xf>
    <xf numFmtId="0" fontId="7" fillId="7" borderId="8" xfId="0" applyFont="1" applyFill="1" applyBorder="1" applyAlignment="1" applyProtection="1">
      <alignment wrapText="1"/>
    </xf>
    <xf numFmtId="0" fontId="5" fillId="7" borderId="20" xfId="0" applyFont="1" applyFill="1" applyBorder="1" applyAlignment="1" applyProtection="1">
      <alignment horizontal="center" wrapText="1"/>
    </xf>
    <xf numFmtId="0" fontId="7" fillId="7" borderId="21" xfId="0" applyFont="1" applyFill="1" applyBorder="1" applyAlignment="1" applyProtection="1">
      <alignment wrapText="1"/>
    </xf>
    <xf numFmtId="164" fontId="7" fillId="7" borderId="22" xfId="0" applyNumberFormat="1" applyFont="1" applyFill="1" applyBorder="1" applyAlignment="1" applyProtection="1">
      <alignment horizontal="right" wrapText="1"/>
    </xf>
    <xf numFmtId="0" fontId="7" fillId="7" borderId="22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horizontal="center" wrapText="1"/>
    </xf>
    <xf numFmtId="0" fontId="7" fillId="2" borderId="24" xfId="0" applyFont="1" applyFill="1" applyBorder="1" applyAlignment="1" applyProtection="1">
      <alignment wrapText="1"/>
    </xf>
    <xf numFmtId="0" fontId="5" fillId="8" borderId="6" xfId="0" applyFont="1" applyFill="1" applyBorder="1" applyAlignment="1" applyProtection="1">
      <alignment horizontal="center" wrapText="1"/>
    </xf>
    <xf numFmtId="0" fontId="7" fillId="8" borderId="7" xfId="0" applyFont="1" applyFill="1" applyBorder="1" applyAlignment="1" applyProtection="1">
      <alignment wrapText="1"/>
    </xf>
    <xf numFmtId="164" fontId="7" fillId="8" borderId="8" xfId="0" applyNumberFormat="1" applyFont="1" applyFill="1" applyBorder="1" applyAlignment="1" applyProtection="1">
      <alignment horizontal="right" wrapText="1"/>
    </xf>
    <xf numFmtId="0" fontId="7" fillId="8" borderId="8" xfId="0" applyFont="1" applyFill="1" applyBorder="1" applyAlignment="1" applyProtection="1">
      <alignment wrapText="1"/>
    </xf>
    <xf numFmtId="0" fontId="7" fillId="8" borderId="13" xfId="0" applyFont="1" applyFill="1" applyBorder="1" applyAlignment="1" applyProtection="1">
      <alignment wrapText="1"/>
    </xf>
    <xf numFmtId="0" fontId="7" fillId="8" borderId="14" xfId="0" applyFont="1" applyFill="1" applyBorder="1" applyAlignment="1" applyProtection="1">
      <alignment wrapText="1"/>
    </xf>
    <xf numFmtId="164" fontId="7" fillId="8" borderId="15" xfId="0" applyNumberFormat="1" applyFont="1" applyFill="1" applyBorder="1" applyAlignment="1" applyProtection="1">
      <alignment horizontal="right" wrapText="1"/>
    </xf>
    <xf numFmtId="0" fontId="7" fillId="8" borderId="15" xfId="0" applyFont="1" applyFill="1" applyBorder="1" applyAlignment="1" applyProtection="1">
      <alignment wrapText="1"/>
    </xf>
    <xf numFmtId="0" fontId="5" fillId="9" borderId="16" xfId="0" applyFont="1" applyFill="1" applyBorder="1" applyAlignment="1" applyProtection="1">
      <alignment horizontal="center" wrapText="1"/>
    </xf>
    <xf numFmtId="0" fontId="7" fillId="9" borderId="12" xfId="0" applyFont="1" applyFill="1" applyBorder="1" applyAlignment="1" applyProtection="1">
      <alignment wrapText="1"/>
    </xf>
    <xf numFmtId="164" fontId="7" fillId="9" borderId="12" xfId="0" applyNumberFormat="1" applyFont="1" applyFill="1" applyBorder="1" applyAlignment="1" applyProtection="1">
      <alignment horizontal="right" wrapText="1"/>
    </xf>
    <xf numFmtId="164" fontId="7" fillId="10" borderId="8" xfId="0" applyNumberFormat="1" applyFont="1" applyFill="1" applyBorder="1" applyAlignment="1" applyProtection="1">
      <alignment horizontal="right" wrapText="1"/>
    </xf>
    <xf numFmtId="0" fontId="7" fillId="11" borderId="16" xfId="0" applyFont="1" applyFill="1" applyBorder="1" applyAlignment="1" applyProtection="1">
      <alignment wrapText="1"/>
    </xf>
    <xf numFmtId="0" fontId="7" fillId="11" borderId="12" xfId="0" applyFont="1" applyFill="1" applyBorder="1" applyAlignment="1" applyProtection="1">
      <alignment wrapText="1"/>
    </xf>
    <xf numFmtId="164" fontId="7" fillId="11" borderId="12" xfId="0" applyNumberFormat="1" applyFont="1" applyFill="1" applyBorder="1" applyAlignment="1" applyProtection="1">
      <alignment horizontal="right" wrapText="1"/>
    </xf>
    <xf numFmtId="0" fontId="5" fillId="7" borderId="10" xfId="0" applyFont="1" applyFill="1" applyBorder="1" applyAlignment="1" applyProtection="1">
      <alignment horizontal="center" wrapText="1"/>
    </xf>
    <xf numFmtId="164" fontId="7" fillId="7" borderId="10" xfId="0" applyNumberFormat="1" applyFont="1" applyFill="1" applyBorder="1" applyAlignment="1" applyProtection="1">
      <alignment horizontal="right" wrapText="1"/>
    </xf>
    <xf numFmtId="0" fontId="5" fillId="14" borderId="6" xfId="0" applyFont="1" applyFill="1" applyBorder="1" applyAlignment="1" applyProtection="1">
      <alignment horizontal="center" wrapText="1"/>
    </xf>
    <xf numFmtId="0" fontId="7" fillId="14" borderId="9" xfId="0" applyFont="1" applyFill="1" applyBorder="1" applyAlignment="1" applyProtection="1">
      <alignment wrapText="1"/>
    </xf>
    <xf numFmtId="0" fontId="8" fillId="14" borderId="11" xfId="0" applyFont="1" applyFill="1" applyBorder="1" applyAlignment="1" applyProtection="1">
      <alignment horizontal="left" wrapText="1"/>
    </xf>
    <xf numFmtId="0" fontId="7" fillId="14" borderId="20" xfId="0" applyFont="1" applyFill="1" applyBorder="1" applyAlignment="1" applyProtection="1">
      <alignment wrapText="1"/>
    </xf>
    <xf numFmtId="0" fontId="8" fillId="14" borderId="22" xfId="0" applyFont="1" applyFill="1" applyBorder="1" applyAlignment="1" applyProtection="1">
      <alignment horizontal="left" wrapText="1"/>
    </xf>
    <xf numFmtId="0" fontId="7" fillId="15" borderId="23" xfId="0" applyFont="1" applyFill="1" applyBorder="1" applyAlignment="1" applyProtection="1">
      <alignment wrapText="1"/>
    </xf>
    <xf numFmtId="0" fontId="8" fillId="15" borderId="25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wrapText="1"/>
    </xf>
    <xf numFmtId="0" fontId="7" fillId="7" borderId="9" xfId="0" applyFont="1" applyFill="1" applyBorder="1" applyAlignment="1" applyProtection="1">
      <alignment wrapText="1"/>
    </xf>
    <xf numFmtId="0" fontId="7" fillId="7" borderId="10" xfId="0" applyFont="1" applyFill="1" applyBorder="1" applyAlignment="1" applyProtection="1">
      <alignment horizontal="justify" wrapText="1"/>
    </xf>
    <xf numFmtId="0" fontId="7" fillId="7" borderId="11" xfId="0" applyFont="1" applyFill="1" applyBorder="1" applyAlignment="1" applyProtection="1">
      <alignment horizontal="justify" wrapText="1"/>
    </xf>
    <xf numFmtId="0" fontId="7" fillId="10" borderId="10" xfId="0" applyFont="1" applyFill="1" applyBorder="1" applyAlignment="1" applyProtection="1">
      <alignment horizontal="justify" wrapText="1"/>
    </xf>
    <xf numFmtId="0" fontId="7" fillId="10" borderId="14" xfId="0" applyFont="1" applyFill="1" applyBorder="1" applyAlignment="1" applyProtection="1">
      <alignment horizontal="justify" wrapText="1"/>
    </xf>
    <xf numFmtId="0" fontId="9" fillId="10" borderId="15" xfId="0" applyFont="1" applyFill="1" applyBorder="1" applyAlignment="1" applyProtection="1">
      <alignment wrapText="1"/>
    </xf>
    <xf numFmtId="0" fontId="5" fillId="8" borderId="9" xfId="0" applyFont="1" applyFill="1" applyBorder="1" applyAlignment="1" applyProtection="1">
      <alignment wrapText="1"/>
    </xf>
    <xf numFmtId="0" fontId="5" fillId="5" borderId="16" xfId="0" applyFont="1" applyFill="1" applyBorder="1" applyAlignment="1" applyProtection="1">
      <alignment wrapText="1"/>
    </xf>
    <xf numFmtId="164" fontId="7" fillId="5" borderId="12" xfId="0" applyNumberFormat="1" applyFont="1" applyFill="1" applyBorder="1" applyAlignment="1" applyProtection="1">
      <alignment horizontal="right" wrapText="1"/>
    </xf>
    <xf numFmtId="0" fontId="7" fillId="5" borderId="12" xfId="0" applyFont="1" applyFill="1" applyBorder="1" applyAlignment="1" applyProtection="1">
      <alignment wrapText="1"/>
    </xf>
    <xf numFmtId="164" fontId="7" fillId="4" borderId="10" xfId="0" applyNumberFormat="1" applyFont="1" applyFill="1" applyBorder="1" applyAlignment="1" applyProtection="1">
      <alignment horizontal="right" wrapText="1"/>
    </xf>
    <xf numFmtId="0" fontId="5" fillId="13" borderId="16" xfId="0" applyFont="1" applyFill="1" applyBorder="1" applyAlignment="1" applyProtection="1">
      <alignment horizontal="center" wrapText="1"/>
    </xf>
    <xf numFmtId="0" fontId="7" fillId="13" borderId="12" xfId="0" applyFont="1" applyFill="1" applyBorder="1" applyAlignment="1" applyProtection="1">
      <alignment horizontal="right" wrapText="1"/>
    </xf>
    <xf numFmtId="164" fontId="7" fillId="13" borderId="12" xfId="0" applyNumberFormat="1" applyFont="1" applyFill="1" applyBorder="1" applyAlignment="1" applyProtection="1">
      <alignment horizontal="right" wrapText="1"/>
    </xf>
    <xf numFmtId="0" fontId="7" fillId="13" borderId="4" xfId="0" applyFont="1" applyFill="1" applyBorder="1" applyAlignment="1" applyProtection="1">
      <alignment wrapText="1"/>
    </xf>
    <xf numFmtId="164" fontId="7" fillId="8" borderId="11" xfId="0" quotePrefix="1" applyNumberFormat="1" applyFont="1" applyFill="1" applyBorder="1" applyAlignment="1" applyProtection="1">
      <alignment horizontal="right" wrapText="1"/>
    </xf>
    <xf numFmtId="0" fontId="5" fillId="2" borderId="1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wrapText="1"/>
    </xf>
    <xf numFmtId="164" fontId="7" fillId="2" borderId="2" xfId="0" applyNumberFormat="1" applyFont="1" applyFill="1" applyBorder="1" applyAlignment="1" applyProtection="1">
      <alignment horizontal="right" wrapText="1"/>
    </xf>
    <xf numFmtId="0" fontId="7" fillId="14" borderId="7" xfId="0" applyFont="1" applyFill="1" applyBorder="1" applyAlignment="1" applyProtection="1">
      <alignment wrapText="1"/>
    </xf>
    <xf numFmtId="164" fontId="7" fillId="14" borderId="7" xfId="0" applyNumberFormat="1" applyFont="1" applyFill="1" applyBorder="1" applyAlignment="1" applyProtection="1">
      <alignment horizontal="right" wrapText="1"/>
    </xf>
    <xf numFmtId="0" fontId="5" fillId="14" borderId="23" xfId="0" applyFont="1" applyFill="1" applyBorder="1" applyAlignment="1" applyProtection="1">
      <alignment horizontal="center" wrapText="1"/>
    </xf>
    <xf numFmtId="0" fontId="7" fillId="14" borderId="0" xfId="0" applyFont="1" applyFill="1" applyAlignment="1" applyProtection="1">
      <alignment wrapText="1"/>
    </xf>
    <xf numFmtId="164" fontId="7" fillId="14" borderId="24" xfId="0" applyNumberFormat="1" applyFont="1" applyFill="1" applyBorder="1" applyAlignment="1" applyProtection="1">
      <alignment horizontal="right" wrapText="1"/>
    </xf>
    <xf numFmtId="0" fontId="7" fillId="14" borderId="24" xfId="0" applyFont="1" applyFill="1" applyBorder="1" applyAlignment="1" applyProtection="1">
      <alignment wrapText="1"/>
    </xf>
    <xf numFmtId="0" fontId="5" fillId="14" borderId="9" xfId="0" applyFont="1" applyFill="1" applyBorder="1" applyAlignment="1" applyProtection="1">
      <alignment horizontal="center" wrapText="1"/>
    </xf>
    <xf numFmtId="0" fontId="7" fillId="14" borderId="10" xfId="0" applyFont="1" applyFill="1" applyBorder="1" applyAlignment="1" applyProtection="1">
      <alignment wrapText="1"/>
    </xf>
    <xf numFmtId="164" fontId="7" fillId="14" borderId="10" xfId="0" applyNumberFormat="1" applyFont="1" applyFill="1" applyBorder="1" applyAlignment="1" applyProtection="1">
      <alignment horizontal="right" wrapText="1"/>
    </xf>
    <xf numFmtId="0" fontId="5" fillId="16" borderId="10" xfId="0" applyFont="1" applyFill="1" applyBorder="1" applyAlignment="1" applyProtection="1">
      <alignment horizontal="center" wrapText="1"/>
    </xf>
    <xf numFmtId="0" fontId="7" fillId="16" borderId="10" xfId="0" applyFont="1" applyFill="1" applyBorder="1" applyAlignment="1" applyProtection="1">
      <alignment wrapText="1"/>
    </xf>
    <xf numFmtId="164" fontId="7" fillId="16" borderId="10" xfId="0" applyNumberFormat="1" applyFont="1" applyFill="1" applyBorder="1" applyAlignment="1" applyProtection="1">
      <alignment horizontal="right" wrapText="1"/>
    </xf>
    <xf numFmtId="0" fontId="5" fillId="16" borderId="16" xfId="0" applyFont="1" applyFill="1" applyBorder="1" applyAlignment="1" applyProtection="1">
      <alignment horizontal="center" wrapText="1"/>
    </xf>
    <xf numFmtId="0" fontId="7" fillId="16" borderId="12" xfId="0" applyFont="1" applyFill="1" applyBorder="1" applyAlignment="1" applyProtection="1">
      <alignment wrapText="1"/>
    </xf>
    <xf numFmtId="164" fontId="7" fillId="16" borderId="12" xfId="0" applyNumberFormat="1" applyFont="1" applyFill="1" applyBorder="1" applyAlignment="1" applyProtection="1">
      <alignment horizontal="right" wrapText="1"/>
    </xf>
    <xf numFmtId="164" fontId="7" fillId="3" borderId="11" xfId="0" applyNumberFormat="1" applyFont="1" applyFill="1" applyBorder="1" applyAlignment="1" applyProtection="1">
      <alignment wrapText="1"/>
    </xf>
    <xf numFmtId="164" fontId="7" fillId="2" borderId="26" xfId="0" applyNumberFormat="1" applyFont="1" applyFill="1" applyBorder="1" applyAlignment="1" applyProtection="1">
      <alignment horizontal="right" wrapText="1"/>
    </xf>
    <xf numFmtId="164" fontId="7" fillId="13" borderId="26" xfId="0" applyNumberFormat="1" applyFont="1" applyFill="1" applyBorder="1" applyAlignment="1" applyProtection="1">
      <alignment horizontal="right" wrapText="1"/>
    </xf>
    <xf numFmtId="164" fontId="7" fillId="13" borderId="27" xfId="0" applyNumberFormat="1" applyFont="1" applyFill="1" applyBorder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1" fontId="5" fillId="0" borderId="3" xfId="0" applyNumberFormat="1" applyFont="1" applyBorder="1" applyAlignment="1" applyProtection="1">
      <alignment horizontal="right" wrapText="1"/>
    </xf>
    <xf numFmtId="1" fontId="7" fillId="3" borderId="8" xfId="0" applyNumberFormat="1" applyFont="1" applyFill="1" applyBorder="1" applyAlignment="1" applyProtection="1">
      <alignment horizontal="right" wrapText="1"/>
    </xf>
    <xf numFmtId="1" fontId="7" fillId="3" borderId="11" xfId="0" applyNumberFormat="1" applyFont="1" applyFill="1" applyBorder="1" applyAlignment="1" applyProtection="1">
      <alignment horizontal="right" wrapText="1"/>
    </xf>
    <xf numFmtId="1" fontId="7" fillId="3" borderId="11" xfId="0" applyNumberFormat="1" applyFont="1" applyFill="1" applyBorder="1" applyAlignment="1" applyProtection="1">
      <alignment wrapText="1"/>
    </xf>
    <xf numFmtId="1" fontId="7" fillId="5" borderId="12" xfId="0" applyNumberFormat="1" applyFont="1" applyFill="1" applyBorder="1" applyAlignment="1" applyProtection="1">
      <alignment horizontal="right" wrapText="1"/>
    </xf>
    <xf numFmtId="1" fontId="7" fillId="6" borderId="10" xfId="0" applyNumberFormat="1" applyFont="1" applyFill="1" applyBorder="1" applyAlignment="1" applyProtection="1">
      <alignment horizontal="right" wrapText="1"/>
    </xf>
    <xf numFmtId="1" fontId="7" fillId="7" borderId="11" xfId="0" applyNumberFormat="1" applyFont="1" applyFill="1" applyBorder="1" applyAlignment="1" applyProtection="1">
      <alignment horizontal="right" wrapText="1"/>
    </xf>
    <xf numFmtId="1" fontId="7" fillId="7" borderId="15" xfId="0" applyNumberFormat="1" applyFont="1" applyFill="1" applyBorder="1" applyAlignment="1" applyProtection="1">
      <alignment horizontal="right" wrapText="1"/>
    </xf>
    <xf numFmtId="1" fontId="7" fillId="7" borderId="14" xfId="0" applyNumberFormat="1" applyFont="1" applyFill="1" applyBorder="1" applyAlignment="1" applyProtection="1">
      <alignment horizontal="right" wrapText="1"/>
    </xf>
    <xf numFmtId="1" fontId="7" fillId="2" borderId="12" xfId="0" applyNumberFormat="1" applyFont="1" applyFill="1" applyBorder="1" applyAlignment="1" applyProtection="1">
      <alignment horizontal="right" wrapText="1"/>
    </xf>
    <xf numFmtId="1" fontId="7" fillId="8" borderId="19" xfId="0" applyNumberFormat="1" applyFont="1" applyFill="1" applyBorder="1" applyAlignment="1" applyProtection="1">
      <alignment horizontal="right" wrapText="1"/>
    </xf>
    <xf numFmtId="1" fontId="7" fillId="8" borderId="11" xfId="0" applyNumberFormat="1" applyFont="1" applyFill="1" applyBorder="1" applyAlignment="1" applyProtection="1">
      <alignment horizontal="right" wrapText="1"/>
    </xf>
    <xf numFmtId="1" fontId="7" fillId="8" borderId="22" xfId="0" applyNumberFormat="1" applyFont="1" applyFill="1" applyBorder="1" applyAlignment="1" applyProtection="1">
      <alignment horizontal="right" wrapText="1"/>
    </xf>
    <xf numFmtId="1" fontId="7" fillId="2" borderId="26" xfId="0" applyNumberFormat="1" applyFont="1" applyFill="1" applyBorder="1" applyAlignment="1" applyProtection="1">
      <alignment horizontal="right" wrapText="1"/>
    </xf>
    <xf numFmtId="1" fontId="7" fillId="10" borderId="7" xfId="0" applyNumberFormat="1" applyFont="1" applyFill="1" applyBorder="1" applyAlignment="1" applyProtection="1">
      <alignment horizontal="right" wrapText="1"/>
    </xf>
    <xf numFmtId="1" fontId="7" fillId="10" borderId="19" xfId="0" applyNumberFormat="1" applyFont="1" applyFill="1" applyBorder="1" applyAlignment="1" applyProtection="1">
      <alignment horizontal="right" wrapText="1"/>
    </xf>
    <xf numFmtId="1" fontId="7" fillId="10" borderId="11" xfId="0" applyNumberFormat="1" applyFont="1" applyFill="1" applyBorder="1" applyAlignment="1" applyProtection="1">
      <alignment horizontal="right" wrapText="1"/>
    </xf>
    <xf numFmtId="1" fontId="7" fillId="10" borderId="15" xfId="0" applyNumberFormat="1" applyFont="1" applyFill="1" applyBorder="1" applyAlignment="1" applyProtection="1">
      <alignment horizontal="right" wrapText="1"/>
    </xf>
    <xf numFmtId="1" fontId="7" fillId="10" borderId="22" xfId="0" applyNumberFormat="1" applyFont="1" applyFill="1" applyBorder="1" applyAlignment="1" applyProtection="1">
      <alignment horizontal="right" wrapText="1"/>
    </xf>
    <xf numFmtId="1" fontId="7" fillId="11" borderId="25" xfId="0" applyNumberFormat="1" applyFont="1" applyFill="1" applyBorder="1" applyAlignment="1" applyProtection="1">
      <alignment horizontal="right" wrapText="1"/>
    </xf>
    <xf numFmtId="1" fontId="7" fillId="3" borderId="22" xfId="0" applyNumberFormat="1" applyFont="1" applyFill="1" applyBorder="1" applyAlignment="1" applyProtection="1">
      <alignment horizontal="right" wrapText="1"/>
    </xf>
    <xf numFmtId="1" fontId="7" fillId="13" borderId="26" xfId="0" applyNumberFormat="1" applyFont="1" applyFill="1" applyBorder="1" applyAlignment="1" applyProtection="1">
      <alignment horizontal="right" wrapText="1"/>
    </xf>
    <xf numFmtId="1" fontId="7" fillId="7" borderId="8" xfId="0" applyNumberFormat="1" applyFont="1" applyFill="1" applyBorder="1" applyAlignment="1" applyProtection="1">
      <alignment horizontal="right" wrapText="1"/>
    </xf>
    <xf numFmtId="1" fontId="7" fillId="7" borderId="22" xfId="0" applyNumberFormat="1" applyFont="1" applyFill="1" applyBorder="1" applyAlignment="1" applyProtection="1">
      <alignment horizontal="right" wrapText="1"/>
    </xf>
    <xf numFmtId="1" fontId="7" fillId="8" borderId="8" xfId="0" applyNumberFormat="1" applyFont="1" applyFill="1" applyBorder="1" applyAlignment="1" applyProtection="1">
      <alignment horizontal="right" wrapText="1"/>
    </xf>
    <xf numFmtId="1" fontId="7" fillId="8" borderId="15" xfId="0" applyNumberFormat="1" applyFont="1" applyFill="1" applyBorder="1" applyAlignment="1" applyProtection="1">
      <alignment horizontal="right" wrapText="1"/>
    </xf>
    <xf numFmtId="1" fontId="7" fillId="9" borderId="12" xfId="0" applyNumberFormat="1" applyFont="1" applyFill="1" applyBorder="1" applyAlignment="1" applyProtection="1">
      <alignment horizontal="right" wrapText="1"/>
    </xf>
    <xf numFmtId="1" fontId="7" fillId="10" borderId="8" xfId="0" applyNumberFormat="1" applyFont="1" applyFill="1" applyBorder="1" applyAlignment="1" applyProtection="1">
      <alignment horizontal="right" wrapText="1"/>
    </xf>
    <xf numFmtId="1" fontId="7" fillId="11" borderId="12" xfId="0" applyNumberFormat="1" applyFont="1" applyFill="1" applyBorder="1" applyAlignment="1" applyProtection="1">
      <alignment horizontal="right" wrapText="1"/>
    </xf>
    <xf numFmtId="1" fontId="7" fillId="7" borderId="10" xfId="0" applyNumberFormat="1" applyFont="1" applyFill="1" applyBorder="1" applyAlignment="1" applyProtection="1">
      <alignment horizontal="right" wrapText="1"/>
    </xf>
    <xf numFmtId="1" fontId="7" fillId="5" borderId="12" xfId="0" applyNumberFormat="1" applyFont="1" applyFill="1" applyBorder="1" applyAlignment="1" applyProtection="1">
      <alignment horizontal="right" wrapText="1"/>
    </xf>
    <xf numFmtId="1" fontId="7" fillId="4" borderId="10" xfId="0" applyNumberFormat="1" applyFont="1" applyFill="1" applyBorder="1" applyAlignment="1" applyProtection="1">
      <alignment horizontal="right" wrapText="1"/>
    </xf>
    <xf numFmtId="1" fontId="7" fillId="13" borderId="27" xfId="0" applyNumberFormat="1" applyFont="1" applyFill="1" applyBorder="1" applyAlignment="1" applyProtection="1">
      <alignment horizontal="right" wrapText="1"/>
    </xf>
    <xf numFmtId="1" fontId="7" fillId="8" borderId="11" xfId="0" quotePrefix="1" applyNumberFormat="1" applyFont="1" applyFill="1" applyBorder="1" applyAlignment="1" applyProtection="1">
      <alignment horizontal="right" wrapText="1"/>
    </xf>
    <xf numFmtId="1" fontId="7" fillId="2" borderId="2" xfId="0" applyNumberFormat="1" applyFont="1" applyFill="1" applyBorder="1" applyAlignment="1" applyProtection="1">
      <alignment horizontal="right" wrapText="1"/>
    </xf>
    <xf numFmtId="1" fontId="7" fillId="14" borderId="7" xfId="0" applyNumberFormat="1" applyFont="1" applyFill="1" applyBorder="1" applyAlignment="1" applyProtection="1">
      <alignment horizontal="right" wrapText="1"/>
    </xf>
    <xf numFmtId="1" fontId="7" fillId="14" borderId="24" xfId="0" applyNumberFormat="1" applyFont="1" applyFill="1" applyBorder="1" applyAlignment="1" applyProtection="1">
      <alignment horizontal="right" wrapText="1"/>
    </xf>
    <xf numFmtId="1" fontId="7" fillId="14" borderId="10" xfId="0" applyNumberFormat="1" applyFont="1" applyFill="1" applyBorder="1" applyAlignment="1" applyProtection="1">
      <alignment horizontal="right" wrapText="1"/>
    </xf>
    <xf numFmtId="1" fontId="7" fillId="16" borderId="10" xfId="0" applyNumberFormat="1" applyFont="1" applyFill="1" applyBorder="1" applyAlignment="1" applyProtection="1">
      <alignment horizontal="right" wrapText="1"/>
    </xf>
    <xf numFmtId="1" fontId="7" fillId="16" borderId="12" xfId="0" applyNumberFormat="1" applyFont="1" applyFill="1" applyBorder="1" applyAlignment="1" applyProtection="1">
      <alignment horizontal="right" wrapText="1"/>
    </xf>
    <xf numFmtId="164" fontId="7" fillId="9" borderId="4" xfId="0" applyNumberFormat="1" applyFont="1" applyFill="1" applyBorder="1" applyAlignment="1" applyProtection="1">
      <alignment horizontal="right" wrapText="1"/>
    </xf>
    <xf numFmtId="164" fontId="7" fillId="9" borderId="26" xfId="0" applyNumberFormat="1" applyFont="1" applyFill="1" applyBorder="1" applyAlignment="1" applyProtection="1">
      <alignment horizontal="right" wrapText="1"/>
    </xf>
    <xf numFmtId="0" fontId="7" fillId="9" borderId="5" xfId="0" applyFont="1" applyFill="1" applyBorder="1" applyAlignment="1" applyProtection="1">
      <alignment wrapText="1"/>
    </xf>
    <xf numFmtId="0" fontId="7" fillId="7" borderId="19" xfId="0" applyFont="1" applyFill="1" applyBorder="1" applyAlignment="1" applyProtection="1">
      <alignment horizontal="justify" wrapText="1"/>
    </xf>
    <xf numFmtId="0" fontId="7" fillId="7" borderId="15" xfId="0" applyFont="1" applyFill="1" applyBorder="1" applyAlignment="1" applyProtection="1">
      <alignment horizontal="justify" wrapText="1"/>
    </xf>
    <xf numFmtId="0" fontId="5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wrapText="1"/>
    </xf>
    <xf numFmtId="164" fontId="7" fillId="3" borderId="14" xfId="0" applyNumberFormat="1" applyFont="1" applyFill="1" applyBorder="1" applyAlignment="1" applyProtection="1">
      <alignment wrapText="1"/>
    </xf>
    <xf numFmtId="1" fontId="7" fillId="3" borderId="15" xfId="0" applyNumberFormat="1" applyFont="1" applyFill="1" applyBorder="1" applyAlignment="1" applyProtection="1">
      <alignment wrapText="1"/>
    </xf>
    <xf numFmtId="164" fontId="7" fillId="3" borderId="15" xfId="0" applyNumberFormat="1" applyFont="1" applyFill="1" applyBorder="1" applyAlignment="1" applyProtection="1">
      <alignment wrapText="1"/>
    </xf>
    <xf numFmtId="0" fontId="7" fillId="3" borderId="1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wrapText="1"/>
    </xf>
    <xf numFmtId="0" fontId="7" fillId="6" borderId="18" xfId="0" applyFont="1" applyFill="1" applyBorder="1" applyAlignment="1" applyProtection="1">
      <alignment wrapText="1"/>
    </xf>
    <xf numFmtId="164" fontId="7" fillId="6" borderId="18" xfId="0" applyNumberFormat="1" applyFont="1" applyFill="1" applyBorder="1" applyAlignment="1" applyProtection="1">
      <alignment horizontal="right" wrapText="1"/>
    </xf>
    <xf numFmtId="1" fontId="7" fillId="6" borderId="18" xfId="0" applyNumberFormat="1" applyFont="1" applyFill="1" applyBorder="1" applyAlignment="1" applyProtection="1">
      <alignment horizontal="right" wrapText="1"/>
    </xf>
    <xf numFmtId="0" fontId="5" fillId="12" borderId="12" xfId="0" applyFont="1" applyFill="1" applyBorder="1" applyAlignment="1" applyProtection="1">
      <alignment horizontal="center" wrapText="1"/>
    </xf>
    <xf numFmtId="0" fontId="7" fillId="12" borderId="12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horizontal="center" wrapText="1"/>
    </xf>
    <xf numFmtId="0" fontId="7" fillId="6" borderId="14" xfId="0" applyFont="1" applyFill="1" applyBorder="1" applyAlignment="1" applyProtection="1">
      <alignment wrapText="1"/>
    </xf>
    <xf numFmtId="164" fontId="7" fillId="6" borderId="14" xfId="0" applyNumberFormat="1" applyFont="1" applyFill="1" applyBorder="1" applyAlignment="1" applyProtection="1">
      <alignment horizontal="right" wrapText="1"/>
    </xf>
    <xf numFmtId="1" fontId="7" fillId="6" borderId="14" xfId="0" applyNumberFormat="1" applyFont="1" applyFill="1" applyBorder="1" applyAlignment="1" applyProtection="1">
      <alignment horizontal="right" wrapText="1"/>
    </xf>
    <xf numFmtId="0" fontId="5" fillId="7" borderId="17" xfId="0" applyFont="1" applyFill="1" applyBorder="1" applyAlignment="1" applyProtection="1">
      <alignment horizontal="center" wrapText="1"/>
    </xf>
    <xf numFmtId="0" fontId="7" fillId="7" borderId="18" xfId="0" applyFont="1" applyFill="1" applyBorder="1" applyAlignment="1" applyProtection="1">
      <alignment wrapText="1"/>
    </xf>
    <xf numFmtId="164" fontId="7" fillId="7" borderId="19" xfId="0" applyNumberFormat="1" applyFont="1" applyFill="1" applyBorder="1" applyAlignment="1" applyProtection="1">
      <alignment horizontal="right" wrapText="1"/>
    </xf>
    <xf numFmtId="1" fontId="7" fillId="7" borderId="19" xfId="0" applyNumberFormat="1" applyFont="1" applyFill="1" applyBorder="1" applyAlignment="1" applyProtection="1">
      <alignment horizontal="right" wrapText="1"/>
    </xf>
    <xf numFmtId="0" fontId="7" fillId="7" borderId="19" xfId="0" applyFont="1" applyFill="1" applyBorder="1" applyAlignment="1" applyProtection="1">
      <alignment wrapText="1"/>
    </xf>
    <xf numFmtId="0" fontId="5" fillId="17" borderId="12" xfId="0" applyFont="1" applyFill="1" applyBorder="1" applyAlignment="1" applyProtection="1">
      <alignment horizontal="center" wrapText="1"/>
    </xf>
    <xf numFmtId="0" fontId="7" fillId="17" borderId="12" xfId="0" applyFont="1" applyFill="1" applyBorder="1" applyAlignment="1" applyProtection="1">
      <alignment wrapText="1"/>
    </xf>
    <xf numFmtId="164" fontId="7" fillId="17" borderId="12" xfId="0" applyNumberFormat="1" applyFont="1" applyFill="1" applyBorder="1" applyAlignment="1" applyProtection="1">
      <alignment horizontal="right" wrapText="1"/>
    </xf>
    <xf numFmtId="1" fontId="7" fillId="17" borderId="12" xfId="0" applyNumberFormat="1" applyFont="1" applyFill="1" applyBorder="1" applyAlignment="1" applyProtection="1">
      <alignment horizontal="right" wrapText="1"/>
    </xf>
    <xf numFmtId="0" fontId="5" fillId="14" borderId="17" xfId="0" applyFont="1" applyFill="1" applyBorder="1" applyAlignment="1" applyProtection="1">
      <alignment horizontal="center" wrapText="1"/>
    </xf>
    <xf numFmtId="0" fontId="8" fillId="14" borderId="19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wrapText="1"/>
    </xf>
    <xf numFmtId="164" fontId="7" fillId="2" borderId="27" xfId="0" applyNumberFormat="1" applyFont="1" applyFill="1" applyBorder="1" applyAlignment="1" applyProtection="1">
      <alignment horizontal="right" wrapText="1"/>
    </xf>
    <xf numFmtId="1" fontId="7" fillId="2" borderId="27" xfId="0" applyNumberFormat="1" applyFont="1" applyFill="1" applyBorder="1" applyAlignment="1" applyProtection="1">
      <alignment horizontal="right" wrapText="1"/>
    </xf>
    <xf numFmtId="0" fontId="7" fillId="2" borderId="27" xfId="0" applyFont="1" applyFill="1" applyBorder="1" applyAlignment="1" applyProtection="1">
      <alignment wrapText="1"/>
    </xf>
    <xf numFmtId="0" fontId="7" fillId="3" borderId="13" xfId="0" applyFont="1" applyFill="1" applyBorder="1" applyAlignment="1" applyProtection="1">
      <alignment wrapText="1"/>
    </xf>
    <xf numFmtId="0" fontId="7" fillId="7" borderId="18" xfId="0" applyFont="1" applyFill="1" applyBorder="1" applyAlignment="1" applyProtection="1">
      <alignment horizontal="justify" wrapText="1"/>
    </xf>
    <xf numFmtId="0" fontId="7" fillId="12" borderId="16" xfId="0" applyFont="1" applyFill="1" applyBorder="1" applyAlignment="1" applyProtection="1">
      <alignment wrapText="1"/>
    </xf>
    <xf numFmtId="0" fontId="8" fillId="12" borderId="12" xfId="0" applyFont="1" applyFill="1" applyBorder="1" applyAlignment="1" applyProtection="1">
      <alignment horizontal="left" wrapText="1"/>
    </xf>
    <xf numFmtId="164" fontId="7" fillId="12" borderId="27" xfId="0" applyNumberFormat="1" applyFont="1" applyFill="1" applyBorder="1" applyAlignment="1" applyProtection="1">
      <alignment wrapText="1"/>
    </xf>
    <xf numFmtId="0" fontId="7" fillId="7" borderId="13" xfId="0" applyFont="1" applyFill="1" applyBorder="1" applyAlignment="1" applyProtection="1">
      <alignment wrapText="1"/>
    </xf>
    <xf numFmtId="0" fontId="5" fillId="10" borderId="17" xfId="0" applyFont="1" applyFill="1" applyBorder="1" applyAlignment="1" applyProtection="1">
      <alignment horizontal="center" wrapText="1"/>
    </xf>
    <xf numFmtId="0" fontId="7" fillId="10" borderId="19" xfId="0" applyFont="1" applyFill="1" applyBorder="1" applyAlignment="1" applyProtection="1">
      <alignment horizontal="justify" wrapText="1"/>
    </xf>
    <xf numFmtId="0" fontId="7" fillId="2" borderId="27" xfId="0" applyFont="1" applyFill="1" applyBorder="1" applyAlignment="1" applyProtection="1">
      <alignment horizontal="justify" wrapText="1"/>
    </xf>
    <xf numFmtId="164" fontId="7" fillId="2" borderId="27" xfId="0" applyNumberFormat="1" applyFont="1" applyFill="1" applyBorder="1" applyAlignment="1" applyProtection="1">
      <alignment wrapText="1"/>
    </xf>
    <xf numFmtId="0" fontId="7" fillId="11" borderId="12" xfId="0" applyFont="1" applyFill="1" applyBorder="1" applyAlignment="1" applyProtection="1">
      <alignment horizontal="justify" wrapText="1"/>
    </xf>
    <xf numFmtId="0" fontId="7" fillId="8" borderId="14" xfId="0" applyFont="1" applyFill="1" applyBorder="1" applyAlignment="1" applyProtection="1">
      <alignment horizontal="left" wrapText="1"/>
    </xf>
    <xf numFmtId="0" fontId="5" fillId="7" borderId="28" xfId="0" applyFont="1" applyFill="1" applyBorder="1" applyAlignment="1" applyProtection="1">
      <alignment horizontal="center" wrapText="1"/>
    </xf>
    <xf numFmtId="0" fontId="7" fillId="7" borderId="29" xfId="0" applyFont="1" applyFill="1" applyBorder="1" applyAlignment="1" applyProtection="1">
      <alignment wrapText="1"/>
    </xf>
    <xf numFmtId="164" fontId="7" fillId="7" borderId="29" xfId="0" applyNumberFormat="1" applyFont="1" applyFill="1" applyBorder="1" applyAlignment="1" applyProtection="1">
      <alignment horizontal="right" wrapText="1"/>
    </xf>
    <xf numFmtId="1" fontId="7" fillId="7" borderId="29" xfId="0" applyNumberFormat="1" applyFont="1" applyFill="1" applyBorder="1" applyAlignment="1" applyProtection="1">
      <alignment horizontal="right" wrapText="1"/>
    </xf>
    <xf numFmtId="0" fontId="7" fillId="18" borderId="16" xfId="0" applyFont="1" applyFill="1" applyBorder="1" applyAlignment="1" applyProtection="1">
      <alignment wrapText="1"/>
    </xf>
    <xf numFmtId="0" fontId="7" fillId="18" borderId="12" xfId="0" applyFont="1" applyFill="1" applyBorder="1" applyAlignment="1" applyProtection="1">
      <alignment wrapText="1"/>
    </xf>
    <xf numFmtId="164" fontId="7" fillId="18" borderId="27" xfId="0" applyNumberFormat="1" applyFont="1" applyFill="1" applyBorder="1" applyAlignment="1" applyProtection="1">
      <alignment horizontal="right" wrapText="1"/>
    </xf>
    <xf numFmtId="1" fontId="7" fillId="18" borderId="27" xfId="0" applyNumberFormat="1" applyFont="1" applyFill="1" applyBorder="1" applyAlignment="1" applyProtection="1">
      <alignment horizontal="right" wrapText="1"/>
    </xf>
    <xf numFmtId="0" fontId="7" fillId="18" borderId="27" xfId="0" applyFont="1" applyFill="1" applyBorder="1" applyAlignment="1" applyProtection="1">
      <alignment wrapText="1"/>
    </xf>
    <xf numFmtId="0" fontId="5" fillId="14" borderId="13" xfId="0" applyFont="1" applyFill="1" applyBorder="1" applyAlignment="1" applyProtection="1">
      <alignment horizontal="center" wrapText="1"/>
    </xf>
    <xf numFmtId="0" fontId="7" fillId="14" borderId="14" xfId="0" applyFont="1" applyFill="1" applyBorder="1" applyAlignment="1" applyProtection="1">
      <alignment wrapText="1"/>
    </xf>
    <xf numFmtId="164" fontId="7" fillId="14" borderId="14" xfId="0" applyNumberFormat="1" applyFont="1" applyFill="1" applyBorder="1" applyAlignment="1" applyProtection="1">
      <alignment horizontal="right" wrapText="1"/>
    </xf>
    <xf numFmtId="1" fontId="7" fillId="14" borderId="14" xfId="0" applyNumberFormat="1" applyFont="1" applyFill="1" applyBorder="1" applyAlignment="1" applyProtection="1">
      <alignment horizontal="right" wrapText="1"/>
    </xf>
    <xf numFmtId="0" fontId="5" fillId="16" borderId="18" xfId="0" applyFont="1" applyFill="1" applyBorder="1" applyAlignment="1" applyProtection="1">
      <alignment horizontal="center" wrapText="1"/>
    </xf>
    <xf numFmtId="0" fontId="7" fillId="16" borderId="18" xfId="0" applyFont="1" applyFill="1" applyBorder="1" applyAlignment="1" applyProtection="1">
      <alignment wrapText="1"/>
    </xf>
    <xf numFmtId="164" fontId="7" fillId="16" borderId="18" xfId="0" applyNumberFormat="1" applyFont="1" applyFill="1" applyBorder="1" applyAlignment="1" applyProtection="1">
      <alignment horizontal="right" wrapText="1"/>
    </xf>
    <xf numFmtId="1" fontId="7" fillId="16" borderId="18" xfId="0" applyNumberFormat="1" applyFont="1" applyFill="1" applyBorder="1" applyAlignment="1" applyProtection="1">
      <alignment horizontal="right" wrapText="1"/>
    </xf>
    <xf numFmtId="0" fontId="5" fillId="15" borderId="16" xfId="0" applyFont="1" applyFill="1" applyBorder="1" applyAlignment="1" applyProtection="1">
      <alignment horizontal="center" wrapText="1"/>
    </xf>
    <xf numFmtId="0" fontId="7" fillId="15" borderId="12" xfId="0" applyFont="1" applyFill="1" applyBorder="1" applyAlignment="1" applyProtection="1">
      <alignment wrapText="1"/>
    </xf>
    <xf numFmtId="164" fontId="7" fillId="15" borderId="12" xfId="0" applyNumberFormat="1" applyFont="1" applyFill="1" applyBorder="1" applyAlignment="1" applyProtection="1">
      <alignment horizontal="right" wrapText="1"/>
    </xf>
    <xf numFmtId="1" fontId="7" fillId="15" borderId="12" xfId="0" applyNumberFormat="1" applyFont="1" applyFill="1" applyBorder="1" applyAlignment="1" applyProtection="1">
      <alignment horizontal="right" wrapText="1"/>
    </xf>
    <xf numFmtId="0" fontId="7" fillId="4" borderId="18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horizontal="center" wrapText="1"/>
    </xf>
    <xf numFmtId="0" fontId="7" fillId="3" borderId="19" xfId="0" applyFont="1" applyFill="1" applyBorder="1" applyAlignment="1" applyProtection="1">
      <alignment wrapText="1"/>
    </xf>
    <xf numFmtId="164" fontId="7" fillId="8" borderId="15" xfId="0" quotePrefix="1" applyNumberFormat="1" applyFont="1" applyFill="1" applyBorder="1" applyAlignment="1" applyProtection="1">
      <alignment horizontal="right" wrapText="1"/>
    </xf>
    <xf numFmtId="1" fontId="7" fillId="8" borderId="15" xfId="0" quotePrefix="1" applyNumberFormat="1" applyFont="1" applyFill="1" applyBorder="1" applyAlignment="1" applyProtection="1">
      <alignment horizontal="right" wrapText="1"/>
    </xf>
    <xf numFmtId="0" fontId="7" fillId="3" borderId="9" xfId="0" applyFont="1" applyFill="1" applyBorder="1" applyAlignment="1" applyProtection="1">
      <alignment horizontal="center" wrapText="1"/>
    </xf>
    <xf numFmtId="164" fontId="7" fillId="10" borderId="14" xfId="0" applyNumberFormat="1" applyFont="1" applyFill="1" applyBorder="1" applyAlignment="1" applyProtection="1">
      <alignment horizontal="right" wrapText="1"/>
    </xf>
    <xf numFmtId="1" fontId="7" fillId="10" borderId="14" xfId="0" applyNumberFormat="1" applyFont="1" applyFill="1" applyBorder="1" applyAlignment="1" applyProtection="1">
      <alignment horizontal="right" wrapText="1"/>
    </xf>
    <xf numFmtId="0" fontId="7" fillId="11" borderId="29" xfId="0" applyFont="1" applyFill="1" applyBorder="1" applyAlignment="1" applyProtection="1">
      <alignment wrapText="1"/>
    </xf>
    <xf numFmtId="164" fontId="7" fillId="10" borderId="10" xfId="0" applyNumberFormat="1" applyFont="1" applyFill="1" applyBorder="1" applyAlignment="1" applyProtection="1">
      <alignment horizontal="right" wrapText="1"/>
    </xf>
    <xf numFmtId="1" fontId="7" fillId="10" borderId="10" xfId="0" applyNumberFormat="1" applyFont="1" applyFill="1" applyBorder="1" applyAlignment="1" applyProtection="1">
      <alignment horizontal="right" wrapText="1"/>
    </xf>
    <xf numFmtId="164" fontId="7" fillId="10" borderId="11" xfId="0" applyNumberFormat="1" applyFont="1" applyFill="1" applyBorder="1" applyAlignment="1" applyProtection="1">
      <alignment wrapText="1"/>
    </xf>
    <xf numFmtId="164" fontId="7" fillId="10" borderId="22" xfId="0" applyNumberFormat="1" applyFont="1" applyFill="1" applyBorder="1" applyAlignment="1" applyProtection="1">
      <alignment wrapText="1"/>
    </xf>
    <xf numFmtId="164" fontId="7" fillId="0" borderId="3" xfId="0" applyNumberFormat="1" applyFont="1" applyBorder="1" applyAlignment="1" applyProtection="1">
      <alignment wrapText="1"/>
    </xf>
    <xf numFmtId="164" fontId="7" fillId="3" borderId="8" xfId="0" applyNumberFormat="1" applyFont="1" applyFill="1" applyBorder="1" applyAlignment="1" applyProtection="1">
      <alignment wrapText="1"/>
    </xf>
    <xf numFmtId="0" fontId="7" fillId="4" borderId="11" xfId="0" applyFont="1" applyFill="1" applyBorder="1" applyAlignment="1" applyProtection="1">
      <alignment wrapText="1"/>
    </xf>
    <xf numFmtId="0" fontId="7" fillId="4" borderId="15" xfId="0" applyFont="1" applyFill="1" applyBorder="1" applyAlignment="1" applyProtection="1">
      <alignment wrapText="1"/>
    </xf>
    <xf numFmtId="164" fontId="7" fillId="5" borderId="27" xfId="0" applyNumberFormat="1" applyFont="1" applyFill="1" applyBorder="1" applyAlignment="1" applyProtection="1">
      <alignment wrapText="1"/>
    </xf>
    <xf numFmtId="164" fontId="7" fillId="6" borderId="19" xfId="0" applyNumberFormat="1" applyFont="1" applyFill="1" applyBorder="1" applyAlignment="1" applyProtection="1">
      <alignment wrapText="1"/>
    </xf>
    <xf numFmtId="164" fontId="7" fillId="6" borderId="11" xfId="0" applyNumberFormat="1" applyFont="1" applyFill="1" applyBorder="1" applyAlignment="1" applyProtection="1">
      <alignment wrapText="1"/>
    </xf>
    <xf numFmtId="164" fontId="7" fillId="6" borderId="15" xfId="0" applyNumberFormat="1" applyFont="1" applyFill="1" applyBorder="1" applyAlignment="1" applyProtection="1">
      <alignment wrapText="1"/>
    </xf>
    <xf numFmtId="164" fontId="7" fillId="17" borderId="27" xfId="0" applyNumberFormat="1" applyFont="1" applyFill="1" applyBorder="1" applyAlignment="1" applyProtection="1">
      <alignment wrapText="1"/>
    </xf>
    <xf numFmtId="164" fontId="7" fillId="7" borderId="19" xfId="0" applyNumberFormat="1" applyFont="1" applyFill="1" applyBorder="1" applyAlignment="1" applyProtection="1">
      <alignment wrapText="1"/>
    </xf>
    <xf numFmtId="164" fontId="7" fillId="7" borderId="11" xfId="0" applyNumberFormat="1" applyFont="1" applyFill="1" applyBorder="1" applyAlignment="1" applyProtection="1">
      <alignment wrapText="1"/>
    </xf>
    <xf numFmtId="164" fontId="7" fillId="7" borderId="15" xfId="0" applyNumberFormat="1" applyFont="1" applyFill="1" applyBorder="1" applyAlignment="1" applyProtection="1">
      <alignment wrapText="1"/>
    </xf>
    <xf numFmtId="164" fontId="7" fillId="8" borderId="19" xfId="0" applyNumberFormat="1" applyFont="1" applyFill="1" applyBorder="1" applyAlignment="1" applyProtection="1">
      <alignment wrapText="1"/>
    </xf>
    <xf numFmtId="164" fontId="7" fillId="8" borderId="11" xfId="0" applyNumberFormat="1" applyFont="1" applyFill="1" applyBorder="1" applyAlignment="1" applyProtection="1">
      <alignment wrapText="1"/>
    </xf>
    <xf numFmtId="164" fontId="7" fillId="8" borderId="22" xfId="0" applyNumberFormat="1" applyFont="1" applyFill="1" applyBorder="1" applyAlignment="1" applyProtection="1">
      <alignment wrapText="1"/>
    </xf>
    <xf numFmtId="164" fontId="7" fillId="2" borderId="27" xfId="0" applyNumberFormat="1" applyFont="1" applyFill="1" applyBorder="1" applyAlignment="1" applyProtection="1">
      <alignment wrapText="1"/>
    </xf>
    <xf numFmtId="164" fontId="7" fillId="10" borderId="8" xfId="0" applyNumberFormat="1" applyFont="1" applyFill="1" applyBorder="1" applyAlignment="1" applyProtection="1">
      <alignment wrapText="1"/>
    </xf>
    <xf numFmtId="164" fontId="7" fillId="10" borderId="19" xfId="0" applyNumberFormat="1" applyFont="1" applyFill="1" applyBorder="1" applyAlignment="1" applyProtection="1">
      <alignment wrapText="1"/>
    </xf>
    <xf numFmtId="164" fontId="7" fillId="10" borderId="15" xfId="0" applyNumberFormat="1" applyFont="1" applyFill="1" applyBorder="1" applyAlignment="1" applyProtection="1">
      <alignment wrapText="1"/>
    </xf>
    <xf numFmtId="164" fontId="7" fillId="11" borderId="25" xfId="0" applyNumberFormat="1" applyFont="1" applyFill="1" applyBorder="1" applyAlignment="1" applyProtection="1">
      <alignment wrapText="1"/>
    </xf>
    <xf numFmtId="164" fontId="7" fillId="3" borderId="22" xfId="0" applyNumberFormat="1" applyFont="1" applyFill="1" applyBorder="1" applyAlignment="1" applyProtection="1">
      <alignment wrapText="1"/>
    </xf>
    <xf numFmtId="164" fontId="7" fillId="13" borderId="27" xfId="0" applyNumberFormat="1" applyFont="1" applyFill="1" applyBorder="1" applyAlignment="1" applyProtection="1">
      <alignment wrapText="1"/>
    </xf>
    <xf numFmtId="164" fontId="7" fillId="7" borderId="8" xfId="0" applyNumberFormat="1" applyFont="1" applyFill="1" applyBorder="1" applyAlignment="1" applyProtection="1">
      <alignment wrapText="1"/>
    </xf>
    <xf numFmtId="164" fontId="7" fillId="7" borderId="22" xfId="0" applyNumberFormat="1" applyFont="1" applyFill="1" applyBorder="1" applyAlignment="1" applyProtection="1">
      <alignment wrapText="1"/>
    </xf>
    <xf numFmtId="164" fontId="7" fillId="8" borderId="8" xfId="0" applyNumberFormat="1" applyFont="1" applyFill="1" applyBorder="1" applyAlignment="1" applyProtection="1">
      <alignment wrapText="1"/>
    </xf>
    <xf numFmtId="164" fontId="7" fillId="8" borderId="15" xfId="0" applyNumberFormat="1" applyFont="1" applyFill="1" applyBorder="1" applyAlignment="1" applyProtection="1">
      <alignment wrapText="1"/>
    </xf>
    <xf numFmtId="164" fontId="7" fillId="9" borderId="27" xfId="0" applyNumberFormat="1" applyFont="1" applyFill="1" applyBorder="1" applyAlignment="1" applyProtection="1">
      <alignment wrapText="1"/>
    </xf>
    <xf numFmtId="164" fontId="7" fillId="11" borderId="30" xfId="0" applyNumberFormat="1" applyFont="1" applyFill="1" applyBorder="1" applyAlignment="1" applyProtection="1">
      <alignment wrapText="1"/>
    </xf>
    <xf numFmtId="164" fontId="7" fillId="14" borderId="19" xfId="0" applyNumberFormat="1" applyFont="1" applyFill="1" applyBorder="1" applyAlignment="1" applyProtection="1">
      <alignment wrapText="1"/>
    </xf>
    <xf numFmtId="164" fontId="7" fillId="14" borderId="11" xfId="0" applyNumberFormat="1" applyFont="1" applyFill="1" applyBorder="1" applyAlignment="1" applyProtection="1">
      <alignment wrapText="1"/>
    </xf>
    <xf numFmtId="164" fontId="7" fillId="14" borderId="22" xfId="0" applyNumberFormat="1" applyFont="1" applyFill="1" applyBorder="1" applyAlignment="1" applyProtection="1">
      <alignment wrapText="1"/>
    </xf>
    <xf numFmtId="164" fontId="7" fillId="15" borderId="25" xfId="0" applyNumberFormat="1" applyFont="1" applyFill="1" applyBorder="1" applyAlignment="1" applyProtection="1">
      <alignment wrapText="1"/>
    </xf>
    <xf numFmtId="164" fontId="7" fillId="3" borderId="19" xfId="0" applyNumberFormat="1" applyFont="1" applyFill="1" applyBorder="1" applyAlignment="1" applyProtection="1">
      <alignment wrapText="1"/>
    </xf>
    <xf numFmtId="164" fontId="7" fillId="11" borderId="27" xfId="0" applyNumberFormat="1" applyFont="1" applyFill="1" applyBorder="1" applyAlignment="1" applyProtection="1">
      <alignment wrapText="1"/>
    </xf>
    <xf numFmtId="164" fontId="7" fillId="5" borderId="27" xfId="0" applyNumberFormat="1" applyFont="1" applyFill="1" applyBorder="1" applyAlignment="1" applyProtection="1">
      <alignment wrapText="1"/>
    </xf>
    <xf numFmtId="164" fontId="7" fillId="4" borderId="11" xfId="0" applyNumberFormat="1" applyFont="1" applyFill="1" applyBorder="1" applyAlignment="1" applyProtection="1">
      <alignment wrapText="1"/>
    </xf>
    <xf numFmtId="164" fontId="7" fillId="13" borderId="26" xfId="0" applyNumberFormat="1" applyFont="1" applyFill="1" applyBorder="1" applyAlignment="1" applyProtection="1">
      <alignment wrapText="1"/>
    </xf>
    <xf numFmtId="164" fontId="7" fillId="18" borderId="27" xfId="0" applyNumberFormat="1" applyFont="1" applyFill="1" applyBorder="1" applyAlignment="1" applyProtection="1">
      <alignment wrapText="1"/>
    </xf>
    <xf numFmtId="164" fontId="7" fillId="7" borderId="30" xfId="0" applyNumberFormat="1" applyFont="1" applyFill="1" applyBorder="1" applyAlignment="1" applyProtection="1">
      <alignment wrapText="1"/>
    </xf>
    <xf numFmtId="164" fontId="7" fillId="14" borderId="8" xfId="0" applyNumberFormat="1" applyFont="1" applyFill="1" applyBorder="1" applyAlignment="1" applyProtection="1">
      <alignment wrapText="1"/>
    </xf>
    <xf numFmtId="164" fontId="7" fillId="14" borderId="25" xfId="0" applyNumberFormat="1" applyFont="1" applyFill="1" applyBorder="1" applyAlignment="1" applyProtection="1">
      <alignment wrapText="1"/>
    </xf>
    <xf numFmtId="164" fontId="7" fillId="14" borderId="15" xfId="0" applyNumberFormat="1" applyFont="1" applyFill="1" applyBorder="1" applyAlignment="1" applyProtection="1">
      <alignment wrapText="1"/>
    </xf>
    <xf numFmtId="164" fontId="7" fillId="15" borderId="27" xfId="0" applyNumberFormat="1" applyFont="1" applyFill="1" applyBorder="1" applyAlignment="1" applyProtection="1">
      <alignment wrapText="1"/>
    </xf>
    <xf numFmtId="164" fontId="7" fillId="16" borderId="19" xfId="0" applyNumberFormat="1" applyFont="1" applyFill="1" applyBorder="1" applyAlignment="1" applyProtection="1">
      <alignment wrapText="1"/>
    </xf>
    <xf numFmtId="164" fontId="7" fillId="16" borderId="11" xfId="0" applyNumberFormat="1" applyFont="1" applyFill="1" applyBorder="1" applyAlignment="1" applyProtection="1">
      <alignment wrapText="1"/>
    </xf>
    <xf numFmtId="164" fontId="7" fillId="16" borderId="27" xfId="0" applyNumberFormat="1" applyFont="1" applyFill="1" applyBorder="1" applyAlignment="1" applyProtection="1">
      <alignment wrapText="1"/>
    </xf>
    <xf numFmtId="164" fontId="0" fillId="0" borderId="0" xfId="0" applyNumberFormat="1" applyBorder="1" applyProtection="1"/>
    <xf numFmtId="0" fontId="6" fillId="0" borderId="0" xfId="0" applyFont="1" applyFill="1" applyBorder="1" applyProtection="1"/>
    <xf numFmtId="0" fontId="5" fillId="8" borderId="13" xfId="0" applyFont="1" applyFill="1" applyBorder="1" applyAlignment="1" applyProtection="1">
      <alignment horizontal="center" wrapText="1"/>
    </xf>
    <xf numFmtId="1" fontId="7" fillId="9" borderId="16" xfId="0" applyNumberFormat="1" applyFont="1" applyFill="1" applyBorder="1" applyAlignment="1" applyProtection="1">
      <alignment horizontal="right" wrapText="1"/>
    </xf>
    <xf numFmtId="0" fontId="7" fillId="3" borderId="17" xfId="0" applyFont="1" applyFill="1" applyBorder="1" applyAlignment="1" applyProtection="1">
      <alignment horizontal="center" wrapText="1"/>
    </xf>
    <xf numFmtId="0" fontId="7" fillId="14" borderId="18" xfId="0" applyFont="1" applyFill="1" applyBorder="1" applyAlignment="1" applyProtection="1">
      <alignment horizontal="left" wrapText="1"/>
    </xf>
    <xf numFmtId="0" fontId="7" fillId="14" borderId="10" xfId="0" applyFont="1" applyFill="1" applyBorder="1" applyAlignment="1" applyProtection="1">
      <alignment horizontal="left" wrapText="1"/>
    </xf>
    <xf numFmtId="0" fontId="7" fillId="14" borderId="21" xfId="0" applyFont="1" applyFill="1" applyBorder="1" applyAlignment="1" applyProtection="1">
      <alignment horizontal="left" wrapText="1"/>
    </xf>
    <xf numFmtId="0" fontId="7" fillId="15" borderId="24" xfId="0" applyFont="1" applyFill="1" applyBorder="1" applyAlignment="1" applyProtection="1">
      <alignment horizontal="left" wrapText="1"/>
    </xf>
    <xf numFmtId="0" fontId="7" fillId="3" borderId="7" xfId="0" applyFont="1" applyFill="1" applyBorder="1" applyAlignment="1" applyProtection="1">
      <alignment horizontal="left" wrapText="1"/>
    </xf>
    <xf numFmtId="0" fontId="7" fillId="3" borderId="18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0" fontId="7" fillId="3" borderId="14" xfId="0" applyFont="1" applyFill="1" applyBorder="1" applyAlignment="1" applyProtection="1">
      <alignment horizontal="left" wrapText="1"/>
    </xf>
    <xf numFmtId="164" fontId="7" fillId="14" borderId="19" xfId="0" applyNumberFormat="1" applyFont="1" applyFill="1" applyBorder="1" applyAlignment="1" applyProtection="1">
      <alignment horizontal="right" wrapText="1"/>
    </xf>
    <xf numFmtId="1" fontId="7" fillId="14" borderId="19" xfId="0" applyNumberFormat="1" applyFont="1" applyFill="1" applyBorder="1" applyAlignment="1" applyProtection="1">
      <alignment horizontal="right" wrapText="1"/>
    </xf>
    <xf numFmtId="164" fontId="7" fillId="14" borderId="11" xfId="0" applyNumberFormat="1" applyFont="1" applyFill="1" applyBorder="1" applyAlignment="1" applyProtection="1">
      <alignment horizontal="right" wrapText="1"/>
    </xf>
    <xf numFmtId="1" fontId="7" fillId="14" borderId="11" xfId="0" applyNumberFormat="1" applyFont="1" applyFill="1" applyBorder="1" applyAlignment="1" applyProtection="1">
      <alignment horizontal="right" wrapText="1"/>
    </xf>
    <xf numFmtId="164" fontId="7" fillId="14" borderId="22" xfId="0" applyNumberFormat="1" applyFont="1" applyFill="1" applyBorder="1" applyAlignment="1" applyProtection="1">
      <alignment horizontal="right" wrapText="1"/>
    </xf>
    <xf numFmtId="1" fontId="7" fillId="14" borderId="22" xfId="0" applyNumberFormat="1" applyFont="1" applyFill="1" applyBorder="1" applyAlignment="1" applyProtection="1">
      <alignment horizontal="right" wrapText="1"/>
    </xf>
    <xf numFmtId="164" fontId="7" fillId="15" borderId="25" xfId="0" applyNumberFormat="1" applyFont="1" applyFill="1" applyBorder="1" applyAlignment="1" applyProtection="1">
      <alignment horizontal="right" wrapText="1"/>
    </xf>
    <xf numFmtId="1" fontId="7" fillId="15" borderId="25" xfId="0" applyNumberFormat="1" applyFont="1" applyFill="1" applyBorder="1" applyAlignment="1" applyProtection="1">
      <alignment horizontal="right" wrapText="1"/>
    </xf>
    <xf numFmtId="164" fontId="7" fillId="3" borderId="19" xfId="0" applyNumberFormat="1" applyFont="1" applyFill="1" applyBorder="1" applyAlignment="1" applyProtection="1">
      <alignment horizontal="right" wrapText="1"/>
    </xf>
    <xf numFmtId="1" fontId="7" fillId="3" borderId="19" xfId="0" applyNumberFormat="1" applyFont="1" applyFill="1" applyBorder="1" applyAlignment="1" applyProtection="1">
      <alignment horizontal="right" wrapText="1"/>
    </xf>
    <xf numFmtId="164" fontId="7" fillId="3" borderId="15" xfId="0" applyNumberFormat="1" applyFont="1" applyFill="1" applyBorder="1" applyAlignment="1" applyProtection="1">
      <alignment horizontal="right" wrapText="1"/>
    </xf>
    <xf numFmtId="1" fontId="7" fillId="3" borderId="15" xfId="0" applyNumberFormat="1" applyFont="1" applyFill="1" applyBorder="1" applyAlignment="1" applyProtection="1">
      <alignment horizontal="right" wrapText="1"/>
    </xf>
    <xf numFmtId="1" fontId="7" fillId="12" borderId="27" xfId="0" applyNumberFormat="1" applyFont="1" applyFill="1" applyBorder="1" applyAlignment="1" applyProtection="1">
      <alignment wrapText="1"/>
    </xf>
    <xf numFmtId="0" fontId="7" fillId="11" borderId="0" xfId="0" applyFont="1" applyFill="1" applyBorder="1" applyAlignment="1" applyProtection="1">
      <alignment wrapText="1"/>
    </xf>
    <xf numFmtId="164" fontId="7" fillId="11" borderId="0" xfId="0" applyNumberFormat="1" applyFont="1" applyFill="1" applyBorder="1" applyAlignment="1" applyProtection="1">
      <alignment wrapText="1"/>
    </xf>
    <xf numFmtId="0" fontId="7" fillId="10" borderId="25" xfId="0" applyFont="1" applyFill="1" applyBorder="1" applyAlignment="1" applyProtection="1">
      <alignment horizontal="justify" wrapText="1"/>
    </xf>
    <xf numFmtId="164" fontId="7" fillId="10" borderId="25" xfId="0" applyNumberFormat="1" applyFont="1" applyFill="1" applyBorder="1" applyAlignment="1" applyProtection="1">
      <alignment wrapText="1"/>
    </xf>
    <xf numFmtId="0" fontId="10" fillId="0" borderId="31" xfId="0" applyFont="1" applyBorder="1"/>
    <xf numFmtId="0" fontId="10" fillId="0" borderId="32" xfId="0" applyFont="1" applyBorder="1"/>
    <xf numFmtId="0" fontId="11" fillId="0" borderId="32" xfId="0" applyFont="1" applyBorder="1"/>
    <xf numFmtId="6" fontId="10" fillId="0" borderId="32" xfId="0" applyNumberFormat="1" applyFont="1" applyBorder="1"/>
    <xf numFmtId="164" fontId="12" fillId="0" borderId="0" xfId="0" applyNumberFormat="1" applyFont="1"/>
    <xf numFmtId="0" fontId="0" fillId="2" borderId="0" xfId="0" applyFill="1"/>
    <xf numFmtId="164" fontId="13" fillId="2" borderId="0" xfId="0" applyNumberFormat="1" applyFont="1" applyFill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178"/>
  <sheetViews>
    <sheetView tabSelected="1" view="pageBreakPreview" zoomScale="60" zoomScaleNormal="60" zoomScaleSheetLayoutView="30" zoomScalePageLayoutView="60" workbookViewId="0">
      <selection activeCell="F76" sqref="F76"/>
    </sheetView>
  </sheetViews>
  <sheetFormatPr defaultColWidth="47.85546875" defaultRowHeight="12.75" x14ac:dyDescent="0.2"/>
  <cols>
    <col min="1" max="1" width="32.7109375" style="2" customWidth="1"/>
    <col min="2" max="2" width="121.42578125" style="2" customWidth="1"/>
    <col min="3" max="3" width="14" style="3" customWidth="1"/>
    <col min="4" max="4" width="17.7109375" style="3" customWidth="1"/>
    <col min="5" max="5" width="13.140625" style="164" customWidth="1"/>
    <col min="6" max="6" width="19.140625" style="3" customWidth="1"/>
    <col min="7" max="7" width="91.42578125" style="2" customWidth="1"/>
    <col min="8" max="8" width="12.42578125" style="4" customWidth="1"/>
    <col min="9" max="16384" width="47.85546875" style="6"/>
  </cols>
  <sheetData>
    <row r="1" spans="1:8" ht="15.75" x14ac:dyDescent="0.25">
      <c r="A1" s="1" t="s">
        <v>59</v>
      </c>
      <c r="C1" s="3" t="s">
        <v>122</v>
      </c>
    </row>
    <row r="2" spans="1:8" x14ac:dyDescent="0.2">
      <c r="A2" s="5" t="s">
        <v>21</v>
      </c>
    </row>
    <row r="3" spans="1:8" ht="13.5" thickBot="1" x14ac:dyDescent="0.25">
      <c r="A3" s="2" t="s">
        <v>78</v>
      </c>
    </row>
    <row r="4" spans="1:8" ht="32.25" thickBot="1" x14ac:dyDescent="0.3">
      <c r="A4" s="10" t="s">
        <v>0</v>
      </c>
      <c r="B4" s="11" t="s">
        <v>1</v>
      </c>
      <c r="C4" s="12"/>
      <c r="D4" s="12" t="s">
        <v>206</v>
      </c>
      <c r="E4" s="165" t="s">
        <v>124</v>
      </c>
      <c r="F4" s="12" t="s">
        <v>125</v>
      </c>
      <c r="G4" s="13" t="s">
        <v>2</v>
      </c>
      <c r="H4" s="287"/>
    </row>
    <row r="5" spans="1:8" ht="31.5" x14ac:dyDescent="0.25">
      <c r="A5" s="16" t="s">
        <v>123</v>
      </c>
      <c r="B5" s="17" t="s">
        <v>22</v>
      </c>
      <c r="C5" s="18">
        <v>700</v>
      </c>
      <c r="D5" s="18">
        <v>700</v>
      </c>
      <c r="E5" s="166"/>
      <c r="F5" s="18"/>
      <c r="G5" s="19"/>
      <c r="H5" s="288"/>
    </row>
    <row r="6" spans="1:8" ht="15" x14ac:dyDescent="0.2">
      <c r="A6" s="279" t="s">
        <v>193</v>
      </c>
      <c r="B6" s="21" t="s">
        <v>121</v>
      </c>
      <c r="C6" s="22">
        <v>600</v>
      </c>
      <c r="D6" s="22">
        <v>600</v>
      </c>
      <c r="E6" s="167"/>
      <c r="F6" s="22"/>
      <c r="G6" s="23"/>
      <c r="H6" s="160"/>
    </row>
    <row r="7" spans="1:8" ht="15.75" x14ac:dyDescent="0.25">
      <c r="A7" s="20"/>
      <c r="B7" s="21" t="s">
        <v>23</v>
      </c>
      <c r="C7" s="24">
        <v>400</v>
      </c>
      <c r="D7" s="24">
        <v>400</v>
      </c>
      <c r="E7" s="168"/>
      <c r="F7" s="160"/>
      <c r="G7" s="23"/>
      <c r="H7" s="289"/>
    </row>
    <row r="8" spans="1:8" ht="15.75" x14ac:dyDescent="0.25">
      <c r="A8" s="20"/>
      <c r="B8" s="21" t="s">
        <v>24</v>
      </c>
      <c r="C8" s="24">
        <v>600</v>
      </c>
      <c r="D8" s="24">
        <v>600</v>
      </c>
      <c r="E8" s="168"/>
      <c r="F8" s="160"/>
      <c r="G8" s="23"/>
      <c r="H8" s="289"/>
    </row>
    <row r="9" spans="1:8" ht="15.75" x14ac:dyDescent="0.25">
      <c r="A9" s="20"/>
      <c r="B9" s="21" t="s">
        <v>25</v>
      </c>
      <c r="C9" s="24">
        <v>275</v>
      </c>
      <c r="D9" s="24">
        <v>275</v>
      </c>
      <c r="E9" s="168"/>
      <c r="F9" s="160"/>
      <c r="G9" s="23"/>
      <c r="H9" s="289"/>
    </row>
    <row r="10" spans="1:8" ht="15.75" x14ac:dyDescent="0.25">
      <c r="A10" s="20"/>
      <c r="B10" s="21" t="s">
        <v>120</v>
      </c>
      <c r="C10" s="24">
        <v>700</v>
      </c>
      <c r="D10" s="24">
        <v>700</v>
      </c>
      <c r="E10" s="168"/>
      <c r="F10" s="160"/>
      <c r="G10" s="23"/>
      <c r="H10" s="289"/>
    </row>
    <row r="11" spans="1:8" ht="15.75" x14ac:dyDescent="0.25">
      <c r="A11" s="20"/>
      <c r="B11" s="21" t="s">
        <v>26</v>
      </c>
      <c r="C11" s="24">
        <v>700</v>
      </c>
      <c r="D11" s="24">
        <v>700</v>
      </c>
      <c r="E11" s="168"/>
      <c r="F11" s="160"/>
      <c r="G11" s="23"/>
      <c r="H11" s="289"/>
    </row>
    <row r="12" spans="1:8" ht="16.5" thickBot="1" x14ac:dyDescent="0.3">
      <c r="A12" s="210"/>
      <c r="B12" s="211" t="s">
        <v>27</v>
      </c>
      <c r="C12" s="212">
        <v>650</v>
      </c>
      <c r="D12" s="212">
        <v>650</v>
      </c>
      <c r="E12" s="213"/>
      <c r="F12" s="214"/>
      <c r="G12" s="215"/>
      <c r="H12" s="290"/>
    </row>
    <row r="13" spans="1:8" ht="16.5" thickBot="1" x14ac:dyDescent="0.3">
      <c r="A13" s="220"/>
      <c r="B13" s="221"/>
      <c r="C13" s="26">
        <f>SUM(C5:C12)</f>
        <v>4625</v>
      </c>
      <c r="D13" s="26">
        <f>SUM(D5:D12)</f>
        <v>4625</v>
      </c>
      <c r="E13" s="169">
        <v>53</v>
      </c>
      <c r="F13" s="26">
        <f>D13*E13/4.5</f>
        <v>54472.222222222219</v>
      </c>
      <c r="G13" s="27"/>
      <c r="H13" s="291">
        <v>0</v>
      </c>
    </row>
    <row r="14" spans="1:8" ht="30.75" x14ac:dyDescent="0.25">
      <c r="A14" s="216" t="s">
        <v>115</v>
      </c>
      <c r="B14" s="217" t="s">
        <v>205</v>
      </c>
      <c r="C14" s="218">
        <v>2400</v>
      </c>
      <c r="D14" s="218">
        <f>C14*1.3</f>
        <v>3120</v>
      </c>
      <c r="E14" s="219"/>
      <c r="F14" s="218"/>
      <c r="G14" s="217" t="s">
        <v>116</v>
      </c>
      <c r="H14" s="292">
        <v>850</v>
      </c>
    </row>
    <row r="15" spans="1:8" ht="16.5" thickBot="1" x14ac:dyDescent="0.3">
      <c r="A15" s="28"/>
      <c r="B15" s="29" t="s">
        <v>203</v>
      </c>
      <c r="C15" s="30">
        <v>875</v>
      </c>
      <c r="D15" s="218">
        <f>C15*1.3</f>
        <v>1137.5</v>
      </c>
      <c r="E15" s="170"/>
      <c r="F15" s="30"/>
      <c r="G15" s="29" t="s">
        <v>117</v>
      </c>
      <c r="H15" s="293">
        <v>200</v>
      </c>
    </row>
    <row r="16" spans="1:8" ht="15.75" hidden="1" x14ac:dyDescent="0.25">
      <c r="A16" s="28"/>
      <c r="B16" s="29"/>
      <c r="C16" s="30"/>
      <c r="D16" s="30"/>
      <c r="E16" s="170"/>
      <c r="F16" s="30"/>
      <c r="G16" s="29" t="s">
        <v>118</v>
      </c>
      <c r="H16" s="293">
        <v>400</v>
      </c>
    </row>
    <row r="17" spans="1:8" ht="16.5" hidden="1" thickBot="1" x14ac:dyDescent="0.3">
      <c r="A17" s="222"/>
      <c r="B17" s="223"/>
      <c r="C17" s="224"/>
      <c r="D17" s="224"/>
      <c r="E17" s="225"/>
      <c r="F17" s="224"/>
      <c r="G17" s="223" t="s">
        <v>119</v>
      </c>
      <c r="H17" s="294">
        <v>400</v>
      </c>
    </row>
    <row r="18" spans="1:8" ht="16.5" thickBot="1" x14ac:dyDescent="0.3">
      <c r="A18" s="231"/>
      <c r="B18" s="232"/>
      <c r="C18" s="233">
        <f>SUM(C14:C17)</f>
        <v>3275</v>
      </c>
      <c r="D18" s="233">
        <f>SUM(D14:D17)</f>
        <v>4257.5</v>
      </c>
      <c r="E18" s="234">
        <v>3</v>
      </c>
      <c r="F18" s="233">
        <f>D18*E18/4</f>
        <v>3193.125</v>
      </c>
      <c r="G18" s="232"/>
      <c r="H18" s="295">
        <f>SUM(H14:H17)</f>
        <v>1850</v>
      </c>
    </row>
    <row r="19" spans="1:8" ht="15.75" x14ac:dyDescent="0.25">
      <c r="A19" s="226" t="s">
        <v>3</v>
      </c>
      <c r="B19" s="227" t="s">
        <v>61</v>
      </c>
      <c r="C19" s="228" t="s">
        <v>110</v>
      </c>
      <c r="D19" s="228" t="s">
        <v>110</v>
      </c>
      <c r="E19" s="229"/>
      <c r="F19" s="228"/>
      <c r="G19" s="230" t="s">
        <v>68</v>
      </c>
      <c r="H19" s="296"/>
    </row>
    <row r="20" spans="1:8" ht="15.75" x14ac:dyDescent="0.25">
      <c r="A20" s="31"/>
      <c r="B20" s="32" t="s">
        <v>62</v>
      </c>
      <c r="C20" s="33">
        <v>450</v>
      </c>
      <c r="D20" s="33">
        <f t="shared" ref="D20:D36" si="0">C20*1.3</f>
        <v>585</v>
      </c>
      <c r="E20" s="171"/>
      <c r="F20" s="33"/>
      <c r="G20" s="34" t="s">
        <v>69</v>
      </c>
      <c r="H20" s="297">
        <v>225</v>
      </c>
    </row>
    <row r="21" spans="1:8" ht="15.75" x14ac:dyDescent="0.25">
      <c r="A21" s="31"/>
      <c r="B21" s="32" t="s">
        <v>63</v>
      </c>
      <c r="C21" s="33">
        <v>200</v>
      </c>
      <c r="D21" s="33">
        <f t="shared" si="0"/>
        <v>260</v>
      </c>
      <c r="E21" s="171"/>
      <c r="F21" s="33"/>
      <c r="G21" s="34" t="s">
        <v>70</v>
      </c>
      <c r="H21" s="297">
        <v>350</v>
      </c>
    </row>
    <row r="22" spans="1:8" ht="15.75" x14ac:dyDescent="0.25">
      <c r="A22" s="31"/>
      <c r="B22" s="32" t="s">
        <v>64</v>
      </c>
      <c r="C22" s="33">
        <v>800</v>
      </c>
      <c r="D22" s="33">
        <f t="shared" si="0"/>
        <v>1040</v>
      </c>
      <c r="E22" s="171"/>
      <c r="F22" s="33"/>
      <c r="G22" s="34" t="s">
        <v>71</v>
      </c>
      <c r="H22" s="297"/>
    </row>
    <row r="23" spans="1:8" ht="15.75" x14ac:dyDescent="0.25">
      <c r="A23" s="31"/>
      <c r="B23" s="32" t="s">
        <v>65</v>
      </c>
      <c r="C23" s="33">
        <v>650</v>
      </c>
      <c r="D23" s="33">
        <f t="shared" si="0"/>
        <v>845</v>
      </c>
      <c r="E23" s="171"/>
      <c r="F23" s="33"/>
      <c r="G23" s="34" t="s">
        <v>72</v>
      </c>
      <c r="H23" s="297"/>
    </row>
    <row r="24" spans="1:8" ht="15.75" x14ac:dyDescent="0.25">
      <c r="A24" s="31"/>
      <c r="B24" s="32" t="s">
        <v>66</v>
      </c>
      <c r="C24" s="33">
        <v>400</v>
      </c>
      <c r="D24" s="33">
        <f t="shared" si="0"/>
        <v>520</v>
      </c>
      <c r="E24" s="171"/>
      <c r="F24" s="33"/>
      <c r="G24" s="34"/>
      <c r="H24" s="297"/>
    </row>
    <row r="25" spans="1:8" ht="15.75" x14ac:dyDescent="0.25">
      <c r="A25" s="31"/>
      <c r="B25" s="32" t="s">
        <v>126</v>
      </c>
      <c r="C25" s="33">
        <v>350</v>
      </c>
      <c r="D25" s="33">
        <f t="shared" si="0"/>
        <v>455</v>
      </c>
      <c r="E25" s="171"/>
      <c r="F25" s="33"/>
      <c r="G25" s="34"/>
      <c r="H25" s="297"/>
    </row>
    <row r="26" spans="1:8" ht="15.75" x14ac:dyDescent="0.25">
      <c r="A26" s="36"/>
      <c r="B26" s="37" t="s">
        <v>67</v>
      </c>
      <c r="C26" s="38">
        <v>225</v>
      </c>
      <c r="D26" s="38">
        <f t="shared" si="0"/>
        <v>292.5</v>
      </c>
      <c r="E26" s="172"/>
      <c r="F26" s="38"/>
      <c r="G26" s="39"/>
      <c r="H26" s="298"/>
    </row>
    <row r="27" spans="1:8" ht="16.5" thickBot="1" x14ac:dyDescent="0.3">
      <c r="A27" s="40"/>
      <c r="B27" s="37" t="s">
        <v>88</v>
      </c>
      <c r="C27" s="41">
        <v>900</v>
      </c>
      <c r="D27" s="41">
        <f t="shared" si="0"/>
        <v>1170</v>
      </c>
      <c r="E27" s="173"/>
      <c r="F27" s="41"/>
      <c r="G27" s="37"/>
      <c r="H27" s="298"/>
    </row>
    <row r="28" spans="1:8" ht="16.5" thickBot="1" x14ac:dyDescent="0.3">
      <c r="A28" s="42"/>
      <c r="B28" s="43"/>
      <c r="C28" s="44">
        <f>SUM(C20:C27)</f>
        <v>3975</v>
      </c>
      <c r="D28" s="44">
        <f>SUM(D20:D27)</f>
        <v>5167.5</v>
      </c>
      <c r="E28" s="174">
        <v>15</v>
      </c>
      <c r="F28" s="44">
        <f>D28*E28/4</f>
        <v>19378.125</v>
      </c>
      <c r="G28" s="43"/>
      <c r="H28" s="250">
        <f>SUM(H20:H27)</f>
        <v>575</v>
      </c>
    </row>
    <row r="29" spans="1:8" ht="15.75" x14ac:dyDescent="0.25">
      <c r="A29" s="45" t="s">
        <v>4</v>
      </c>
      <c r="B29" s="46" t="s">
        <v>35</v>
      </c>
      <c r="C29" s="47">
        <v>685</v>
      </c>
      <c r="D29" s="47">
        <f t="shared" si="0"/>
        <v>890.5</v>
      </c>
      <c r="E29" s="175"/>
      <c r="F29" s="47"/>
      <c r="G29" s="48"/>
      <c r="H29" s="299"/>
    </row>
    <row r="30" spans="1:8" ht="15.75" x14ac:dyDescent="0.25">
      <c r="A30" s="49"/>
      <c r="B30" s="50" t="s">
        <v>29</v>
      </c>
      <c r="C30" s="51">
        <v>220</v>
      </c>
      <c r="D30" s="51">
        <f t="shared" si="0"/>
        <v>286</v>
      </c>
      <c r="E30" s="176"/>
      <c r="F30" s="51"/>
      <c r="G30" s="52"/>
      <c r="H30" s="300"/>
    </row>
    <row r="31" spans="1:8" ht="15" x14ac:dyDescent="0.2">
      <c r="A31" s="53"/>
      <c r="B31" s="50" t="s">
        <v>34</v>
      </c>
      <c r="C31" s="51">
        <v>110</v>
      </c>
      <c r="D31" s="51">
        <f t="shared" si="0"/>
        <v>143</v>
      </c>
      <c r="E31" s="176"/>
      <c r="F31" s="51"/>
      <c r="G31" s="52"/>
      <c r="H31" s="300"/>
    </row>
    <row r="32" spans="1:8" ht="15" x14ac:dyDescent="0.2">
      <c r="A32" s="53"/>
      <c r="B32" s="50" t="s">
        <v>30</v>
      </c>
      <c r="C32" s="51" t="s">
        <v>110</v>
      </c>
      <c r="D32" s="51" t="s">
        <v>110</v>
      </c>
      <c r="E32" s="176"/>
      <c r="F32" s="51"/>
      <c r="G32" s="52"/>
      <c r="H32" s="300"/>
    </row>
    <row r="33" spans="1:8" ht="15" x14ac:dyDescent="0.2">
      <c r="A33" s="53"/>
      <c r="B33" s="50" t="s">
        <v>5</v>
      </c>
      <c r="C33" s="51">
        <v>620</v>
      </c>
      <c r="D33" s="51">
        <f t="shared" si="0"/>
        <v>806</v>
      </c>
      <c r="E33" s="176"/>
      <c r="F33" s="51"/>
      <c r="G33" s="52"/>
      <c r="H33" s="300"/>
    </row>
    <row r="34" spans="1:8" ht="15" x14ac:dyDescent="0.2">
      <c r="A34" s="53"/>
      <c r="B34" s="54" t="s">
        <v>28</v>
      </c>
      <c r="C34" s="51">
        <v>570</v>
      </c>
      <c r="D34" s="51">
        <f t="shared" si="0"/>
        <v>741</v>
      </c>
      <c r="E34" s="176"/>
      <c r="F34" s="51"/>
      <c r="G34" s="52"/>
      <c r="H34" s="300"/>
    </row>
    <row r="35" spans="1:8" ht="15" x14ac:dyDescent="0.2">
      <c r="A35" s="53"/>
      <c r="B35" s="54" t="s">
        <v>33</v>
      </c>
      <c r="C35" s="51">
        <v>100</v>
      </c>
      <c r="D35" s="51">
        <f t="shared" si="0"/>
        <v>130</v>
      </c>
      <c r="E35" s="176"/>
      <c r="F35" s="51"/>
      <c r="G35" s="52"/>
      <c r="H35" s="300"/>
    </row>
    <row r="36" spans="1:8" ht="15" x14ac:dyDescent="0.2">
      <c r="A36" s="53"/>
      <c r="B36" s="54" t="s">
        <v>31</v>
      </c>
      <c r="C36" s="51">
        <v>800</v>
      </c>
      <c r="D36" s="51">
        <f t="shared" si="0"/>
        <v>1040</v>
      </c>
      <c r="E36" s="176"/>
      <c r="F36" s="51"/>
      <c r="G36" s="52"/>
      <c r="H36" s="300"/>
    </row>
    <row r="37" spans="1:8" ht="15" x14ac:dyDescent="0.2">
      <c r="A37" s="53"/>
      <c r="B37" s="54" t="s">
        <v>32</v>
      </c>
      <c r="C37" s="51">
        <v>250</v>
      </c>
      <c r="D37" s="51">
        <v>250</v>
      </c>
      <c r="E37" s="176"/>
      <c r="F37" s="51"/>
      <c r="G37" s="52"/>
      <c r="H37" s="300"/>
    </row>
    <row r="38" spans="1:8" ht="15.75" thickBot="1" x14ac:dyDescent="0.25">
      <c r="A38" s="55"/>
      <c r="B38" s="56" t="s">
        <v>127</v>
      </c>
      <c r="C38" s="57">
        <v>2000</v>
      </c>
      <c r="D38" s="57">
        <v>2000</v>
      </c>
      <c r="E38" s="177"/>
      <c r="F38" s="57"/>
      <c r="G38" s="58"/>
      <c r="H38" s="301"/>
    </row>
    <row r="39" spans="1:8" ht="15.75" thickBot="1" x14ac:dyDescent="0.25">
      <c r="A39" s="59"/>
      <c r="B39" s="60"/>
      <c r="C39" s="205">
        <f>SUM(C29:C38)</f>
        <v>5355</v>
      </c>
      <c r="D39" s="205">
        <f>SUM(D29:D38)</f>
        <v>6286.5</v>
      </c>
      <c r="E39" s="336">
        <v>37</v>
      </c>
      <c r="F39" s="206">
        <f>D39*E39/5</f>
        <v>46520.1</v>
      </c>
      <c r="G39" s="207"/>
      <c r="H39" s="302">
        <v>0</v>
      </c>
    </row>
    <row r="40" spans="1:8" ht="31.5" x14ac:dyDescent="0.25">
      <c r="A40" s="61" t="s">
        <v>36</v>
      </c>
      <c r="B40" s="62" t="s">
        <v>87</v>
      </c>
      <c r="C40" s="63">
        <v>1000</v>
      </c>
      <c r="D40" s="63">
        <v>1000</v>
      </c>
      <c r="E40" s="179"/>
      <c r="F40" s="63"/>
      <c r="G40" s="62"/>
      <c r="H40" s="303"/>
    </row>
    <row r="41" spans="1:8" ht="15" x14ac:dyDescent="0.2">
      <c r="A41" s="64"/>
      <c r="B41" s="65" t="s">
        <v>188</v>
      </c>
      <c r="C41" s="66">
        <v>250</v>
      </c>
      <c r="D41" s="66">
        <f>C41*1.3</f>
        <v>325</v>
      </c>
      <c r="E41" s="180"/>
      <c r="F41" s="66"/>
      <c r="G41" s="67"/>
      <c r="H41" s="304"/>
    </row>
    <row r="42" spans="1:8" ht="15" x14ac:dyDescent="0.2">
      <c r="A42" s="64"/>
      <c r="B42" s="68" t="s">
        <v>189</v>
      </c>
      <c r="C42" s="69">
        <v>380</v>
      </c>
      <c r="D42" s="69">
        <f>C42*1.3</f>
        <v>494</v>
      </c>
      <c r="E42" s="181"/>
      <c r="F42" s="69"/>
      <c r="G42" s="68"/>
      <c r="H42" s="285"/>
    </row>
    <row r="43" spans="1:8" ht="15" x14ac:dyDescent="0.2">
      <c r="A43" s="64"/>
      <c r="B43" s="68" t="s">
        <v>190</v>
      </c>
      <c r="C43" s="69">
        <v>315</v>
      </c>
      <c r="D43" s="69">
        <f>C43*1.3</f>
        <v>409.5</v>
      </c>
      <c r="E43" s="181"/>
      <c r="F43" s="69"/>
      <c r="G43" s="70"/>
      <c r="H43" s="285"/>
    </row>
    <row r="44" spans="1:8" ht="15" x14ac:dyDescent="0.2">
      <c r="A44" s="64"/>
      <c r="B44" s="68" t="s">
        <v>191</v>
      </c>
      <c r="C44" s="69">
        <v>300</v>
      </c>
      <c r="D44" s="69">
        <f>C44*1.3</f>
        <v>390</v>
      </c>
      <c r="E44" s="181"/>
      <c r="F44" s="69"/>
      <c r="G44" s="70"/>
      <c r="H44" s="285"/>
    </row>
    <row r="45" spans="1:8" ht="15" x14ac:dyDescent="0.2">
      <c r="A45" s="64"/>
      <c r="B45" s="68" t="s">
        <v>192</v>
      </c>
      <c r="C45" s="69">
        <v>2190</v>
      </c>
      <c r="D45" s="69">
        <f>C45*1.3</f>
        <v>2847</v>
      </c>
      <c r="E45" s="181"/>
      <c r="F45" s="69"/>
      <c r="G45" s="70"/>
      <c r="H45" s="285"/>
    </row>
    <row r="46" spans="1:8" ht="15" x14ac:dyDescent="0.2">
      <c r="A46" s="64"/>
      <c r="B46" s="68" t="s">
        <v>37</v>
      </c>
      <c r="C46" s="69">
        <v>90</v>
      </c>
      <c r="D46" s="69">
        <v>90</v>
      </c>
      <c r="E46" s="181"/>
      <c r="F46" s="69"/>
      <c r="G46" s="70"/>
      <c r="H46" s="285"/>
    </row>
    <row r="47" spans="1:8" ht="15" x14ac:dyDescent="0.2">
      <c r="A47" s="71"/>
      <c r="B47" s="72" t="s">
        <v>208</v>
      </c>
      <c r="C47" s="73">
        <v>50</v>
      </c>
      <c r="D47" s="73">
        <v>300</v>
      </c>
      <c r="E47" s="182"/>
      <c r="F47" s="73"/>
      <c r="G47" s="74"/>
      <c r="H47" s="305"/>
    </row>
    <row r="48" spans="1:8" ht="15" x14ac:dyDescent="0.2">
      <c r="A48" s="71"/>
      <c r="B48" s="72" t="s">
        <v>207</v>
      </c>
      <c r="C48" s="73">
        <v>300</v>
      </c>
      <c r="D48" s="73">
        <v>300</v>
      </c>
      <c r="E48" s="182"/>
      <c r="F48" s="73"/>
      <c r="G48" s="74"/>
      <c r="H48" s="305"/>
    </row>
    <row r="49" spans="1:8" ht="15.75" thickBot="1" x14ac:dyDescent="0.25">
      <c r="A49" s="75"/>
      <c r="B49" s="76" t="s">
        <v>38</v>
      </c>
      <c r="C49" s="77">
        <v>250</v>
      </c>
      <c r="D49" s="77">
        <f>C49*1.3</f>
        <v>325</v>
      </c>
      <c r="E49" s="183"/>
      <c r="F49" s="77"/>
      <c r="G49" s="78"/>
      <c r="H49" s="286"/>
    </row>
    <row r="50" spans="1:8" ht="16.5" thickBot="1" x14ac:dyDescent="0.3">
      <c r="A50" s="79"/>
      <c r="B50" s="80"/>
      <c r="C50" s="81">
        <f>SUM(C40:C49)</f>
        <v>5125</v>
      </c>
      <c r="D50" s="81">
        <f>SUM(D40:D49)</f>
        <v>6480.5</v>
      </c>
      <c r="E50" s="184">
        <v>39</v>
      </c>
      <c r="F50" s="81">
        <f>D50*E50/5</f>
        <v>50547.9</v>
      </c>
      <c r="G50" s="82"/>
      <c r="H50" s="306">
        <v>0</v>
      </c>
    </row>
    <row r="51" spans="1:8" ht="15.75" x14ac:dyDescent="0.25">
      <c r="A51" s="16" t="s">
        <v>6</v>
      </c>
      <c r="B51" s="17" t="s">
        <v>128</v>
      </c>
      <c r="C51" s="18">
        <v>800</v>
      </c>
      <c r="D51" s="18">
        <f t="shared" ref="D51:D60" si="1">C51*1.3</f>
        <v>1040</v>
      </c>
      <c r="E51" s="166"/>
      <c r="F51" s="18"/>
      <c r="G51" s="19" t="s">
        <v>76</v>
      </c>
      <c r="H51" s="288"/>
    </row>
    <row r="52" spans="1:8" ht="15.75" x14ac:dyDescent="0.25">
      <c r="A52" s="20"/>
      <c r="B52" s="21" t="s">
        <v>73</v>
      </c>
      <c r="C52" s="22">
        <v>1000</v>
      </c>
      <c r="D52" s="22">
        <f t="shared" si="1"/>
        <v>1300</v>
      </c>
      <c r="E52" s="167"/>
      <c r="F52" s="22"/>
      <c r="G52" s="23"/>
      <c r="H52" s="160"/>
    </row>
    <row r="53" spans="1:8" ht="15.75" x14ac:dyDescent="0.25">
      <c r="A53" s="20"/>
      <c r="B53" s="21" t="s">
        <v>129</v>
      </c>
      <c r="C53" s="22">
        <v>1000</v>
      </c>
      <c r="D53" s="22">
        <f t="shared" si="1"/>
        <v>1300</v>
      </c>
      <c r="E53" s="167"/>
      <c r="F53" s="22"/>
      <c r="G53" s="23"/>
      <c r="H53" s="160"/>
    </row>
    <row r="54" spans="1:8" ht="15.75" x14ac:dyDescent="0.25">
      <c r="A54" s="20"/>
      <c r="B54" s="21" t="s">
        <v>74</v>
      </c>
      <c r="C54" s="22">
        <v>1000</v>
      </c>
      <c r="D54" s="22">
        <f t="shared" si="1"/>
        <v>1300</v>
      </c>
      <c r="E54" s="167"/>
      <c r="F54" s="22"/>
      <c r="G54" s="23"/>
      <c r="H54" s="160"/>
    </row>
    <row r="55" spans="1:8" ht="16.5" thickBot="1" x14ac:dyDescent="0.3">
      <c r="A55" s="83"/>
      <c r="B55" s="84" t="s">
        <v>75</v>
      </c>
      <c r="C55" s="85">
        <v>300</v>
      </c>
      <c r="D55" s="85">
        <f t="shared" si="1"/>
        <v>390</v>
      </c>
      <c r="E55" s="185"/>
      <c r="F55" s="85"/>
      <c r="G55" s="86"/>
      <c r="H55" s="307"/>
    </row>
    <row r="56" spans="1:8" ht="16.5" thickBot="1" x14ac:dyDescent="0.3">
      <c r="A56" s="87"/>
      <c r="B56" s="88"/>
      <c r="C56" s="89">
        <f>SUM(C51:C55)</f>
        <v>4100</v>
      </c>
      <c r="D56" s="89">
        <f>SUM(D51:D55)</f>
        <v>5330</v>
      </c>
      <c r="E56" s="186">
        <v>46</v>
      </c>
      <c r="F56" s="162">
        <f>D56*E56/5</f>
        <v>49036</v>
      </c>
      <c r="G56" s="90"/>
      <c r="H56" s="308">
        <v>0</v>
      </c>
    </row>
    <row r="57" spans="1:8" ht="15.75" x14ac:dyDescent="0.25">
      <c r="A57" s="91" t="s">
        <v>7</v>
      </c>
      <c r="B57" s="92" t="s">
        <v>130</v>
      </c>
      <c r="C57" s="93">
        <v>800</v>
      </c>
      <c r="D57" s="93">
        <f t="shared" si="1"/>
        <v>1040</v>
      </c>
      <c r="E57" s="187"/>
      <c r="F57" s="93"/>
      <c r="G57" s="94"/>
      <c r="H57" s="309"/>
    </row>
    <row r="58" spans="1:8" ht="15.75" x14ac:dyDescent="0.25">
      <c r="A58" s="31"/>
      <c r="B58" s="32" t="s">
        <v>131</v>
      </c>
      <c r="C58" s="33">
        <v>500</v>
      </c>
      <c r="D58" s="33">
        <v>500</v>
      </c>
      <c r="E58" s="171"/>
      <c r="F58" s="33"/>
      <c r="G58" s="34"/>
      <c r="H58" s="297"/>
    </row>
    <row r="59" spans="1:8" ht="15.75" x14ac:dyDescent="0.25">
      <c r="A59" s="36"/>
      <c r="B59" s="37" t="s">
        <v>132</v>
      </c>
      <c r="C59" s="38">
        <v>400</v>
      </c>
      <c r="D59" s="38">
        <f t="shared" si="1"/>
        <v>520</v>
      </c>
      <c r="E59" s="172"/>
      <c r="F59" s="38"/>
      <c r="G59" s="39"/>
      <c r="H59" s="298"/>
    </row>
    <row r="60" spans="1:8" ht="15.75" x14ac:dyDescent="0.25">
      <c r="A60" s="36"/>
      <c r="B60" s="37" t="s">
        <v>133</v>
      </c>
      <c r="C60" s="38">
        <v>400</v>
      </c>
      <c r="D60" s="38">
        <f t="shared" si="1"/>
        <v>520</v>
      </c>
      <c r="E60" s="172"/>
      <c r="F60" s="38"/>
      <c r="G60" s="39"/>
      <c r="H60" s="298"/>
    </row>
    <row r="61" spans="1:8" ht="16.5" thickBot="1" x14ac:dyDescent="0.3">
      <c r="A61" s="95"/>
      <c r="B61" s="96" t="s">
        <v>134</v>
      </c>
      <c r="C61" s="97">
        <v>250</v>
      </c>
      <c r="D61" s="97">
        <v>250</v>
      </c>
      <c r="E61" s="188"/>
      <c r="F61" s="97"/>
      <c r="G61" s="98"/>
      <c r="H61" s="310"/>
    </row>
    <row r="62" spans="1:8" ht="16.5" thickBot="1" x14ac:dyDescent="0.3">
      <c r="A62" s="99"/>
      <c r="B62" s="100"/>
      <c r="C62" s="14">
        <f>SUM(C57:C61)</f>
        <v>2350</v>
      </c>
      <c r="D62" s="14">
        <f>SUM(D57:D61)</f>
        <v>2830</v>
      </c>
      <c r="E62" s="178">
        <v>67</v>
      </c>
      <c r="F62" s="161">
        <f>D62*E62/5</f>
        <v>37922</v>
      </c>
      <c r="G62" s="15"/>
      <c r="H62" s="302">
        <v>0</v>
      </c>
    </row>
    <row r="63" spans="1:8" ht="15.75" x14ac:dyDescent="0.25">
      <c r="A63" s="101" t="s">
        <v>8</v>
      </c>
      <c r="B63" s="102" t="s">
        <v>40</v>
      </c>
      <c r="C63" s="103">
        <v>350</v>
      </c>
      <c r="D63" s="103">
        <f>C63*1.3</f>
        <v>455</v>
      </c>
      <c r="E63" s="189"/>
      <c r="F63" s="103"/>
      <c r="G63" s="104" t="s">
        <v>58</v>
      </c>
      <c r="H63" s="311">
        <v>400</v>
      </c>
    </row>
    <row r="64" spans="1:8" ht="15.75" x14ac:dyDescent="0.25">
      <c r="A64" s="49"/>
      <c r="B64" s="50" t="s">
        <v>135</v>
      </c>
      <c r="C64" s="51">
        <v>400</v>
      </c>
      <c r="D64" s="51">
        <f>C64*1.3</f>
        <v>520</v>
      </c>
      <c r="E64" s="176"/>
      <c r="F64" s="51"/>
      <c r="G64" s="52"/>
      <c r="H64" s="300"/>
    </row>
    <row r="65" spans="1:8" ht="15.75" x14ac:dyDescent="0.25">
      <c r="A65" s="49"/>
      <c r="B65" s="50" t="s">
        <v>136</v>
      </c>
      <c r="C65" s="51">
        <v>500</v>
      </c>
      <c r="D65" s="51">
        <v>500</v>
      </c>
      <c r="E65" s="176"/>
      <c r="F65" s="51"/>
      <c r="G65" s="52"/>
      <c r="H65" s="300"/>
    </row>
    <row r="66" spans="1:8" ht="15.75" thickBot="1" x14ac:dyDescent="0.25">
      <c r="A66" s="105"/>
      <c r="B66" s="106" t="s">
        <v>81</v>
      </c>
      <c r="C66" s="107">
        <v>500</v>
      </c>
      <c r="D66" s="107">
        <v>500</v>
      </c>
      <c r="E66" s="190"/>
      <c r="F66" s="107"/>
      <c r="G66" s="108"/>
      <c r="H66" s="312"/>
    </row>
    <row r="67" spans="1:8" ht="16.5" thickBot="1" x14ac:dyDescent="0.3">
      <c r="A67" s="109"/>
      <c r="B67" s="110"/>
      <c r="C67" s="111">
        <f>SUM(C63:C66)</f>
        <v>1750</v>
      </c>
      <c r="D67" s="111">
        <f>SUM(D63:D66)</f>
        <v>1975</v>
      </c>
      <c r="E67" s="191">
        <v>385</v>
      </c>
      <c r="F67" s="111">
        <f>D67*E67/5</f>
        <v>152075</v>
      </c>
      <c r="G67" s="110"/>
      <c r="H67" s="313">
        <v>400</v>
      </c>
    </row>
    <row r="68" spans="1:8" ht="15.75" x14ac:dyDescent="0.25">
      <c r="A68" s="61" t="s">
        <v>9</v>
      </c>
      <c r="B68" s="62" t="s">
        <v>105</v>
      </c>
      <c r="C68" s="112">
        <v>400</v>
      </c>
      <c r="D68" s="112">
        <v>400</v>
      </c>
      <c r="E68" s="192"/>
      <c r="F68" s="112"/>
      <c r="G68" s="62" t="s">
        <v>137</v>
      </c>
      <c r="H68" s="303"/>
    </row>
    <row r="69" spans="1:8" ht="15" x14ac:dyDescent="0.2">
      <c r="A69" s="64"/>
      <c r="B69" s="68" t="s">
        <v>138</v>
      </c>
      <c r="C69" s="69">
        <v>800</v>
      </c>
      <c r="D69" s="69">
        <f>C69*1.3</f>
        <v>1040</v>
      </c>
      <c r="E69" s="181"/>
      <c r="F69" s="69"/>
      <c r="G69" s="70"/>
      <c r="H69" s="285"/>
    </row>
    <row r="70" spans="1:8" ht="15" x14ac:dyDescent="0.2">
      <c r="A70" s="64"/>
      <c r="B70" s="68" t="s">
        <v>139</v>
      </c>
      <c r="C70" s="69">
        <v>350</v>
      </c>
      <c r="D70" s="69">
        <f>C70*1.3</f>
        <v>455</v>
      </c>
      <c r="E70" s="181"/>
      <c r="F70" s="69"/>
      <c r="G70" s="70"/>
      <c r="H70" s="285"/>
    </row>
    <row r="71" spans="1:8" ht="15" x14ac:dyDescent="0.2">
      <c r="A71" s="71"/>
      <c r="B71" s="72" t="s">
        <v>141</v>
      </c>
      <c r="C71" s="73">
        <v>200</v>
      </c>
      <c r="D71" s="73">
        <f>C71*1.3</f>
        <v>260</v>
      </c>
      <c r="E71" s="182"/>
      <c r="F71" s="73"/>
      <c r="G71" s="74"/>
      <c r="H71" s="305"/>
    </row>
    <row r="72" spans="1:8" ht="15" x14ac:dyDescent="0.2">
      <c r="A72" s="71"/>
      <c r="B72" s="72" t="s">
        <v>140</v>
      </c>
      <c r="C72" s="280">
        <v>50</v>
      </c>
      <c r="D72" s="280">
        <f>C72*1.3</f>
        <v>65</v>
      </c>
      <c r="E72" s="281"/>
      <c r="F72" s="280"/>
      <c r="G72" s="72"/>
      <c r="H72" s="305"/>
    </row>
    <row r="73" spans="1:8" ht="15" x14ac:dyDescent="0.2">
      <c r="A73" s="64"/>
      <c r="B73" s="68" t="s">
        <v>147</v>
      </c>
      <c r="C73" s="283">
        <v>1000</v>
      </c>
      <c r="D73" s="283">
        <v>1000</v>
      </c>
      <c r="E73" s="284"/>
      <c r="F73" s="283"/>
      <c r="G73" s="68"/>
      <c r="H73" s="285"/>
    </row>
    <row r="74" spans="1:8" ht="15" x14ac:dyDescent="0.2">
      <c r="A74" s="64"/>
      <c r="B74" s="68" t="s">
        <v>195</v>
      </c>
      <c r="C74" s="283">
        <v>350</v>
      </c>
      <c r="D74" s="283">
        <f>C74*1.3</f>
        <v>455</v>
      </c>
      <c r="E74" s="284"/>
      <c r="F74" s="283"/>
      <c r="G74" s="68"/>
      <c r="H74" s="285"/>
    </row>
    <row r="75" spans="1:8" ht="15.75" thickBot="1" x14ac:dyDescent="0.25">
      <c r="A75" s="71"/>
      <c r="B75" s="72" t="s">
        <v>196</v>
      </c>
      <c r="C75" s="280">
        <v>350</v>
      </c>
      <c r="D75" s="280">
        <f>C75*1.3</f>
        <v>455</v>
      </c>
      <c r="E75" s="281"/>
      <c r="F75" s="280"/>
      <c r="G75" s="68"/>
      <c r="H75" s="285"/>
    </row>
    <row r="76" spans="1:8" ht="15.75" thickBot="1" x14ac:dyDescent="0.25">
      <c r="A76" s="113"/>
      <c r="B76" s="114"/>
      <c r="C76" s="115">
        <f>SUM(C68:C75)</f>
        <v>3500</v>
      </c>
      <c r="D76" s="115">
        <f>SUM(D68:D75)</f>
        <v>4130</v>
      </c>
      <c r="E76" s="193">
        <v>33</v>
      </c>
      <c r="F76" s="115">
        <f>D76*E76/5</f>
        <v>27258</v>
      </c>
      <c r="G76" s="282"/>
      <c r="H76" s="314">
        <v>0</v>
      </c>
    </row>
    <row r="77" spans="1:8" ht="15.75" x14ac:dyDescent="0.25">
      <c r="A77" s="91" t="s">
        <v>186</v>
      </c>
      <c r="B77" s="92" t="s">
        <v>89</v>
      </c>
      <c r="C77" s="93">
        <v>1500</v>
      </c>
      <c r="D77" s="93">
        <v>1500</v>
      </c>
      <c r="E77" s="187"/>
      <c r="F77" s="93"/>
      <c r="G77" s="32" t="s">
        <v>104</v>
      </c>
      <c r="H77" s="297">
        <v>100</v>
      </c>
    </row>
    <row r="78" spans="1:8" ht="15.75" x14ac:dyDescent="0.25">
      <c r="A78" s="116"/>
      <c r="B78" s="32" t="s">
        <v>98</v>
      </c>
      <c r="C78" s="117">
        <v>1400</v>
      </c>
      <c r="D78" s="117">
        <f t="shared" ref="D78:D87" si="2">C78*1.3</f>
        <v>1820</v>
      </c>
      <c r="E78" s="194"/>
      <c r="F78" s="117"/>
      <c r="G78" s="32" t="s">
        <v>100</v>
      </c>
      <c r="H78" s="297">
        <v>350</v>
      </c>
    </row>
    <row r="79" spans="1:8" ht="15.75" x14ac:dyDescent="0.25">
      <c r="A79" s="116"/>
      <c r="B79" s="37" t="s">
        <v>142</v>
      </c>
      <c r="C79" s="41">
        <v>1200</v>
      </c>
      <c r="D79" s="41">
        <f t="shared" si="2"/>
        <v>1560</v>
      </c>
      <c r="E79" s="194"/>
      <c r="F79" s="117"/>
      <c r="G79" s="32" t="s">
        <v>101</v>
      </c>
      <c r="H79" s="297" t="s">
        <v>99</v>
      </c>
    </row>
    <row r="80" spans="1:8" ht="15.75" x14ac:dyDescent="0.25">
      <c r="A80" s="116"/>
      <c r="B80" s="34" t="s">
        <v>97</v>
      </c>
      <c r="C80" s="35">
        <v>375</v>
      </c>
      <c r="D80" s="35">
        <f t="shared" si="2"/>
        <v>487.5</v>
      </c>
      <c r="E80" s="194"/>
      <c r="F80" s="117"/>
      <c r="G80" s="32" t="s">
        <v>103</v>
      </c>
      <c r="H80" s="297"/>
    </row>
    <row r="81" spans="1:256" ht="16.5" thickBot="1" x14ac:dyDescent="0.3">
      <c r="A81" s="116"/>
      <c r="B81" s="32" t="s">
        <v>194</v>
      </c>
      <c r="C81" s="117">
        <v>225</v>
      </c>
      <c r="D81" s="117">
        <f t="shared" si="2"/>
        <v>292.5</v>
      </c>
      <c r="E81" s="194"/>
      <c r="F81" s="117"/>
      <c r="G81" s="37" t="s">
        <v>102</v>
      </c>
      <c r="H81" s="298"/>
    </row>
    <row r="82" spans="1:256" ht="15.75" thickBot="1" x14ac:dyDescent="0.25">
      <c r="A82" s="237"/>
      <c r="B82" s="43"/>
      <c r="C82" s="238">
        <f>SUM(C77:C81)</f>
        <v>4700</v>
      </c>
      <c r="D82" s="238">
        <f>SUM(D77:D81)</f>
        <v>5660</v>
      </c>
      <c r="E82" s="239">
        <v>32</v>
      </c>
      <c r="F82" s="238">
        <f>D82*E82/5</f>
        <v>36224</v>
      </c>
      <c r="G82" s="240"/>
      <c r="H82" s="250">
        <f>SUM(H77:H81)</f>
        <v>450</v>
      </c>
    </row>
    <row r="83" spans="1:256" ht="15.75" x14ac:dyDescent="0.25">
      <c r="A83" s="235" t="s">
        <v>10</v>
      </c>
      <c r="B83" s="338" t="s">
        <v>143</v>
      </c>
      <c r="C83" s="346">
        <v>900</v>
      </c>
      <c r="D83" s="346">
        <f t="shared" si="2"/>
        <v>1170</v>
      </c>
      <c r="E83" s="347"/>
      <c r="F83" s="346"/>
      <c r="G83" s="236" t="s">
        <v>42</v>
      </c>
      <c r="H83" s="315"/>
    </row>
    <row r="84" spans="1:256" ht="15" x14ac:dyDescent="0.2">
      <c r="A84" s="119"/>
      <c r="B84" s="339" t="s">
        <v>146</v>
      </c>
      <c r="C84" s="348">
        <v>1000</v>
      </c>
      <c r="D84" s="348">
        <f t="shared" si="2"/>
        <v>1300</v>
      </c>
      <c r="E84" s="349"/>
      <c r="F84" s="348"/>
      <c r="G84" s="120" t="s">
        <v>43</v>
      </c>
      <c r="H84" s="316"/>
    </row>
    <row r="85" spans="1:256" ht="15" x14ac:dyDescent="0.2">
      <c r="A85" s="119"/>
      <c r="B85" s="339" t="s">
        <v>145</v>
      </c>
      <c r="C85" s="348">
        <v>30</v>
      </c>
      <c r="D85" s="348">
        <f t="shared" si="2"/>
        <v>39</v>
      </c>
      <c r="E85" s="349"/>
      <c r="F85" s="348"/>
      <c r="G85" s="120" t="s">
        <v>44</v>
      </c>
      <c r="H85" s="316"/>
    </row>
    <row r="86" spans="1:256" ht="15" x14ac:dyDescent="0.2">
      <c r="A86" s="119"/>
      <c r="B86" s="339" t="s">
        <v>41</v>
      </c>
      <c r="C86" s="348" t="s">
        <v>110</v>
      </c>
      <c r="D86" s="348" t="s">
        <v>110</v>
      </c>
      <c r="E86" s="349"/>
      <c r="F86" s="348"/>
      <c r="G86" s="120" t="s">
        <v>45</v>
      </c>
      <c r="H86" s="316"/>
    </row>
    <row r="87" spans="1:256" ht="15.75" thickBot="1" x14ac:dyDescent="0.25">
      <c r="A87" s="121"/>
      <c r="B87" s="340" t="s">
        <v>144</v>
      </c>
      <c r="C87" s="350">
        <v>600</v>
      </c>
      <c r="D87" s="350">
        <f t="shared" si="2"/>
        <v>780</v>
      </c>
      <c r="E87" s="351"/>
      <c r="F87" s="350"/>
      <c r="G87" s="122" t="s">
        <v>11</v>
      </c>
      <c r="H87" s="317"/>
    </row>
    <row r="88" spans="1:256" ht="15.75" thickBot="1" x14ac:dyDescent="0.25">
      <c r="A88" s="123"/>
      <c r="B88" s="341"/>
      <c r="C88" s="352">
        <f>SUM(C83:C87)</f>
        <v>2530</v>
      </c>
      <c r="D88" s="352">
        <f>SUM(D83:D87)</f>
        <v>3289</v>
      </c>
      <c r="E88" s="353">
        <v>18</v>
      </c>
      <c r="F88" s="352">
        <f>D88*E88/4</f>
        <v>14800.5</v>
      </c>
      <c r="G88" s="124"/>
      <c r="H88" s="318">
        <v>0</v>
      </c>
    </row>
    <row r="89" spans="1:256" ht="15.75" x14ac:dyDescent="0.25">
      <c r="A89" s="16" t="s">
        <v>12</v>
      </c>
      <c r="B89" s="342" t="s">
        <v>209</v>
      </c>
      <c r="C89" s="18">
        <v>250</v>
      </c>
      <c r="D89" s="18">
        <v>250</v>
      </c>
      <c r="E89" s="166"/>
      <c r="F89" s="18"/>
      <c r="G89" s="19" t="s">
        <v>13</v>
      </c>
      <c r="H89" s="288"/>
    </row>
    <row r="90" spans="1:256" ht="15" x14ac:dyDescent="0.2">
      <c r="A90" s="337" t="s">
        <v>204</v>
      </c>
      <c r="B90" s="343" t="s">
        <v>169</v>
      </c>
      <c r="C90" s="354">
        <v>350</v>
      </c>
      <c r="D90" s="354">
        <f>C90*1.3</f>
        <v>455</v>
      </c>
      <c r="E90" s="355"/>
      <c r="F90" s="354"/>
      <c r="G90" s="276"/>
      <c r="H90" s="319"/>
    </row>
    <row r="91" spans="1:256" ht="15" x14ac:dyDescent="0.2">
      <c r="A91" s="125"/>
      <c r="B91" s="344" t="s">
        <v>77</v>
      </c>
      <c r="C91" s="22">
        <v>250</v>
      </c>
      <c r="D91" s="22">
        <v>250</v>
      </c>
      <c r="E91" s="167"/>
      <c r="F91" s="22"/>
      <c r="G91" s="23" t="s">
        <v>14</v>
      </c>
      <c r="H91" s="160"/>
    </row>
    <row r="92" spans="1:256" ht="15" x14ac:dyDescent="0.2">
      <c r="A92" s="125"/>
      <c r="B92" s="344" t="s">
        <v>147</v>
      </c>
      <c r="C92" s="22">
        <v>1500</v>
      </c>
      <c r="D92" s="22">
        <v>1500</v>
      </c>
      <c r="E92" s="167"/>
      <c r="F92" s="22"/>
      <c r="G92" s="23"/>
      <c r="H92" s="160"/>
    </row>
    <row r="93" spans="1:256" ht="15" x14ac:dyDescent="0.2">
      <c r="A93" s="125"/>
      <c r="B93" s="344" t="s">
        <v>148</v>
      </c>
      <c r="C93" s="22">
        <v>600</v>
      </c>
      <c r="D93" s="22">
        <f>C93*1.3</f>
        <v>780</v>
      </c>
      <c r="E93" s="167"/>
      <c r="F93" s="22"/>
      <c r="G93" s="23"/>
      <c r="H93" s="160"/>
    </row>
    <row r="94" spans="1:256" ht="15.75" thickBot="1" x14ac:dyDescent="0.25">
      <c r="A94" s="241"/>
      <c r="B94" s="345" t="s">
        <v>149</v>
      </c>
      <c r="C94" s="356">
        <v>1500</v>
      </c>
      <c r="D94" s="356">
        <f>C94*1.3</f>
        <v>1950</v>
      </c>
      <c r="E94" s="357"/>
      <c r="F94" s="356"/>
      <c r="G94" s="215"/>
      <c r="H94" s="214"/>
    </row>
    <row r="95" spans="1:256" ht="15.75" thickBot="1" x14ac:dyDescent="0.25">
      <c r="A95" s="243"/>
      <c r="B95" s="244"/>
      <c r="C95" s="245">
        <f>SUM(C89:C94)</f>
        <v>4450</v>
      </c>
      <c r="D95" s="245">
        <f>SUM(D89:D94)</f>
        <v>5185</v>
      </c>
      <c r="E95" s="358">
        <v>62</v>
      </c>
      <c r="F95" s="245">
        <f>D95*E95/5</f>
        <v>64294</v>
      </c>
      <c r="G95" s="221"/>
      <c r="H95" s="245">
        <v>0</v>
      </c>
      <c r="J95" s="7"/>
      <c r="IV95" s="333" t="e">
        <f>SUM(#REF!)</f>
        <v>#REF!</v>
      </c>
    </row>
    <row r="96" spans="1:256" ht="15.75" x14ac:dyDescent="0.25">
      <c r="A96" s="226" t="s">
        <v>15</v>
      </c>
      <c r="B96" s="242" t="s">
        <v>152</v>
      </c>
      <c r="C96" s="228">
        <v>1000</v>
      </c>
      <c r="D96" s="228">
        <v>1000</v>
      </c>
      <c r="E96" s="229"/>
      <c r="F96" s="228"/>
      <c r="G96" s="208" t="s">
        <v>48</v>
      </c>
      <c r="H96" s="296"/>
      <c r="J96" s="8"/>
      <c r="IV96" s="333">
        <f>SUM(C96:IU96)</f>
        <v>2000</v>
      </c>
    </row>
    <row r="97" spans="1:10" ht="15" x14ac:dyDescent="0.2">
      <c r="A97" s="126"/>
      <c r="B97" s="127" t="s">
        <v>150</v>
      </c>
      <c r="C97" s="33">
        <v>1000</v>
      </c>
      <c r="D97" s="33">
        <f>C97*1.3</f>
        <v>1300</v>
      </c>
      <c r="E97" s="171"/>
      <c r="F97" s="33"/>
      <c r="G97" s="128" t="s">
        <v>46</v>
      </c>
      <c r="H97" s="297">
        <v>400</v>
      </c>
      <c r="J97" s="8"/>
    </row>
    <row r="98" spans="1:10" ht="15" x14ac:dyDescent="0.2">
      <c r="A98" s="126"/>
      <c r="B98" s="37" t="s">
        <v>151</v>
      </c>
      <c r="C98" s="33">
        <v>500</v>
      </c>
      <c r="D98" s="33">
        <f>C98*1.3</f>
        <v>650</v>
      </c>
      <c r="E98" s="171"/>
      <c r="F98" s="33"/>
      <c r="G98" s="128" t="s">
        <v>91</v>
      </c>
      <c r="H98" s="297" t="s">
        <v>92</v>
      </c>
      <c r="J98" s="8"/>
    </row>
    <row r="99" spans="1:10" ht="15.75" thickBot="1" x14ac:dyDescent="0.25">
      <c r="A99" s="126"/>
      <c r="B99" s="127" t="s">
        <v>187</v>
      </c>
      <c r="C99" s="33">
        <v>1000</v>
      </c>
      <c r="D99" s="33">
        <f>C99*1.3</f>
        <v>1300</v>
      </c>
      <c r="E99" s="171"/>
      <c r="F99" s="33"/>
      <c r="G99" s="128" t="s">
        <v>47</v>
      </c>
      <c r="H99" s="297"/>
      <c r="J99" s="9"/>
    </row>
    <row r="100" spans="1:10" ht="15" hidden="1" x14ac:dyDescent="0.2">
      <c r="A100" s="126"/>
      <c r="B100" s="32"/>
      <c r="C100" s="33"/>
      <c r="D100" s="33"/>
      <c r="E100" s="171"/>
      <c r="F100" s="33"/>
      <c r="G100" s="128" t="s">
        <v>96</v>
      </c>
      <c r="H100" s="297">
        <v>600</v>
      </c>
      <c r="J100" s="8"/>
    </row>
    <row r="101" spans="1:10" ht="15" hidden="1" x14ac:dyDescent="0.2">
      <c r="A101" s="126"/>
      <c r="B101" s="32"/>
      <c r="C101" s="33"/>
      <c r="D101" s="33"/>
      <c r="E101" s="171"/>
      <c r="F101" s="33"/>
      <c r="G101" s="128" t="s">
        <v>94</v>
      </c>
      <c r="H101" s="297">
        <v>300</v>
      </c>
      <c r="J101" s="8"/>
    </row>
    <row r="102" spans="1:10" ht="15" hidden="1" x14ac:dyDescent="0.2">
      <c r="A102" s="126"/>
      <c r="B102" s="32"/>
      <c r="C102" s="33"/>
      <c r="D102" s="33"/>
      <c r="E102" s="171"/>
      <c r="F102" s="33"/>
      <c r="G102" s="128" t="s">
        <v>95</v>
      </c>
      <c r="H102" s="297">
        <v>900</v>
      </c>
      <c r="J102" s="8"/>
    </row>
    <row r="103" spans="1:10" ht="15" hidden="1" x14ac:dyDescent="0.2">
      <c r="A103" s="126"/>
      <c r="B103" s="32"/>
      <c r="C103" s="33"/>
      <c r="D103" s="33"/>
      <c r="E103" s="171"/>
      <c r="F103" s="33"/>
      <c r="G103" s="128" t="s">
        <v>93</v>
      </c>
      <c r="H103" s="297"/>
      <c r="J103" s="8"/>
    </row>
    <row r="104" spans="1:10" ht="15" hidden="1" x14ac:dyDescent="0.2">
      <c r="A104" s="126"/>
      <c r="B104" s="32"/>
      <c r="C104" s="33"/>
      <c r="D104" s="33"/>
      <c r="E104" s="171"/>
      <c r="F104" s="33"/>
      <c r="G104" s="128" t="s">
        <v>90</v>
      </c>
      <c r="H104" s="297">
        <v>200</v>
      </c>
      <c r="J104" s="8"/>
    </row>
    <row r="105" spans="1:10" ht="15" hidden="1" x14ac:dyDescent="0.2">
      <c r="A105" s="126"/>
      <c r="B105" s="32"/>
      <c r="C105" s="33"/>
      <c r="D105" s="33"/>
      <c r="E105" s="171"/>
      <c r="F105" s="33"/>
      <c r="G105" s="128" t="s">
        <v>16</v>
      </c>
      <c r="H105" s="297"/>
      <c r="J105" s="9"/>
    </row>
    <row r="106" spans="1:10" ht="15" hidden="1" x14ac:dyDescent="0.2">
      <c r="A106" s="126"/>
      <c r="B106" s="32"/>
      <c r="C106" s="33"/>
      <c r="D106" s="33"/>
      <c r="E106" s="171"/>
      <c r="F106" s="33"/>
      <c r="G106" s="128" t="s">
        <v>17</v>
      </c>
      <c r="H106" s="297"/>
      <c r="J106" s="9"/>
    </row>
    <row r="107" spans="1:10" ht="15.75" hidden="1" thickBot="1" x14ac:dyDescent="0.25">
      <c r="A107" s="246"/>
      <c r="B107" s="37"/>
      <c r="C107" s="38"/>
      <c r="D107" s="38"/>
      <c r="E107" s="172"/>
      <c r="F107" s="38"/>
      <c r="G107" s="209" t="s">
        <v>18</v>
      </c>
      <c r="H107" s="298"/>
      <c r="J107" s="9"/>
    </row>
    <row r="108" spans="1:10" ht="15.75" thickBot="1" x14ac:dyDescent="0.25">
      <c r="A108" s="237"/>
      <c r="B108" s="43"/>
      <c r="C108" s="238">
        <f>SUM(C96:C107)</f>
        <v>3500</v>
      </c>
      <c r="D108" s="238">
        <f>SUM(D96:D107)</f>
        <v>4250</v>
      </c>
      <c r="E108" s="239">
        <v>27</v>
      </c>
      <c r="F108" s="238">
        <f>D108*E108/4</f>
        <v>28687.5</v>
      </c>
      <c r="G108" s="249"/>
      <c r="H108" s="250">
        <f>SUM(H96:H107)</f>
        <v>2400</v>
      </c>
      <c r="J108" s="8"/>
    </row>
    <row r="109" spans="1:10" ht="15.75" x14ac:dyDescent="0.25">
      <c r="A109" s="247" t="s">
        <v>19</v>
      </c>
      <c r="B109" s="67" t="s">
        <v>40</v>
      </c>
      <c r="C109" s="66">
        <v>350</v>
      </c>
      <c r="D109" s="66">
        <f>C109*1.3</f>
        <v>455</v>
      </c>
      <c r="E109" s="180"/>
      <c r="F109" s="66"/>
      <c r="G109" s="248"/>
      <c r="H109" s="304"/>
      <c r="J109" s="7"/>
    </row>
    <row r="110" spans="1:10" ht="15.75" x14ac:dyDescent="0.25">
      <c r="A110" s="247"/>
      <c r="B110" s="67" t="s">
        <v>109</v>
      </c>
      <c r="C110" s="66">
        <v>500</v>
      </c>
      <c r="D110" s="66">
        <f>C110*1.3</f>
        <v>650</v>
      </c>
      <c r="E110" s="180"/>
      <c r="F110" s="66"/>
      <c r="G110" s="361"/>
      <c r="H110" s="362"/>
      <c r="J110" s="7"/>
    </row>
    <row r="111" spans="1:10" ht="15" x14ac:dyDescent="0.2">
      <c r="A111" s="64"/>
      <c r="B111" s="129" t="s">
        <v>214</v>
      </c>
      <c r="C111" s="69">
        <v>1000</v>
      </c>
      <c r="D111" s="69">
        <f>C111*1.3</f>
        <v>1300</v>
      </c>
      <c r="E111" s="181"/>
      <c r="F111" s="69"/>
      <c r="G111" s="74"/>
      <c r="H111" s="305"/>
      <c r="J111" s="7"/>
    </row>
    <row r="112" spans="1:10" ht="15" x14ac:dyDescent="0.2">
      <c r="A112" s="71"/>
      <c r="B112" s="130" t="s">
        <v>111</v>
      </c>
      <c r="C112" s="73" t="s">
        <v>110</v>
      </c>
      <c r="D112" s="73" t="s">
        <v>110</v>
      </c>
      <c r="E112" s="182"/>
      <c r="F112" s="73"/>
      <c r="G112" s="74"/>
      <c r="H112" s="305"/>
      <c r="J112" s="7"/>
    </row>
    <row r="113" spans="1:10" ht="15" x14ac:dyDescent="0.2">
      <c r="A113" s="71"/>
      <c r="B113" s="130" t="s">
        <v>112</v>
      </c>
      <c r="C113" s="73" t="s">
        <v>110</v>
      </c>
      <c r="D113" s="73" t="s">
        <v>110</v>
      </c>
      <c r="E113" s="182"/>
      <c r="F113" s="73"/>
      <c r="G113" s="74"/>
      <c r="H113" s="305"/>
      <c r="J113" s="7"/>
    </row>
    <row r="114" spans="1:10" ht="15" x14ac:dyDescent="0.2">
      <c r="A114" s="71"/>
      <c r="B114" s="74" t="s">
        <v>114</v>
      </c>
      <c r="C114" s="305">
        <v>50</v>
      </c>
      <c r="D114" s="73">
        <f t="shared" ref="D114:D123" si="3">C114*1.3</f>
        <v>65</v>
      </c>
      <c r="E114" s="182"/>
      <c r="F114" s="73"/>
      <c r="G114" s="131"/>
      <c r="H114" s="305"/>
      <c r="J114" s="7"/>
    </row>
    <row r="115" spans="1:10" ht="15" x14ac:dyDescent="0.2">
      <c r="A115" s="71"/>
      <c r="B115" s="130" t="s">
        <v>153</v>
      </c>
      <c r="C115" s="73">
        <v>200</v>
      </c>
      <c r="D115" s="73">
        <f t="shared" si="3"/>
        <v>260</v>
      </c>
      <c r="E115" s="182"/>
      <c r="F115" s="73"/>
      <c r="G115" s="131"/>
      <c r="H115" s="305"/>
      <c r="J115" s="7"/>
    </row>
    <row r="116" spans="1:10" ht="15" x14ac:dyDescent="0.2">
      <c r="A116" s="71"/>
      <c r="B116" s="130" t="s">
        <v>215</v>
      </c>
      <c r="C116" s="73">
        <v>420</v>
      </c>
      <c r="D116" s="73">
        <f t="shared" si="3"/>
        <v>546</v>
      </c>
      <c r="E116" s="182"/>
      <c r="F116" s="73"/>
      <c r="G116" s="131"/>
      <c r="H116" s="305"/>
      <c r="J116" s="7"/>
    </row>
    <row r="117" spans="1:10" ht="15.75" thickBot="1" x14ac:dyDescent="0.25">
      <c r="A117" s="71"/>
      <c r="B117" s="130" t="s">
        <v>154</v>
      </c>
      <c r="C117" s="73">
        <v>600</v>
      </c>
      <c r="D117" s="73">
        <f t="shared" si="3"/>
        <v>780</v>
      </c>
      <c r="E117" s="182"/>
      <c r="F117" s="73"/>
      <c r="G117" s="74"/>
      <c r="H117" s="305"/>
      <c r="J117" s="7"/>
    </row>
    <row r="118" spans="1:10" ht="15.75" thickBot="1" x14ac:dyDescent="0.25">
      <c r="A118" s="114"/>
      <c r="B118" s="251"/>
      <c r="C118" s="115">
        <f>SUM(C109:C117)</f>
        <v>3120</v>
      </c>
      <c r="D118" s="115">
        <f>SUM(D109:D117)</f>
        <v>4056</v>
      </c>
      <c r="E118" s="193">
        <v>22</v>
      </c>
      <c r="F118" s="115">
        <f>D118*E118/5</f>
        <v>17846.400000000001</v>
      </c>
      <c r="G118" s="114"/>
      <c r="H118" s="320">
        <f>SUM(H109:H117)</f>
        <v>0</v>
      </c>
    </row>
    <row r="119" spans="1:10" ht="15.75" x14ac:dyDescent="0.25">
      <c r="A119" s="45" t="s">
        <v>20</v>
      </c>
      <c r="B119" s="46" t="s">
        <v>155</v>
      </c>
      <c r="C119" s="47">
        <v>1000</v>
      </c>
      <c r="D119" s="47">
        <f t="shared" si="3"/>
        <v>1300</v>
      </c>
      <c r="E119" s="175"/>
      <c r="F119" s="47"/>
      <c r="G119" s="48" t="s">
        <v>51</v>
      </c>
      <c r="H119" s="299"/>
    </row>
    <row r="120" spans="1:10" ht="15.75" x14ac:dyDescent="0.25">
      <c r="A120" s="132"/>
      <c r="B120" s="50" t="s">
        <v>49</v>
      </c>
      <c r="C120" s="51">
        <v>500</v>
      </c>
      <c r="D120" s="51">
        <f t="shared" si="3"/>
        <v>650</v>
      </c>
      <c r="E120" s="176"/>
      <c r="F120" s="51"/>
      <c r="G120" s="52" t="s">
        <v>52</v>
      </c>
      <c r="H120" s="300"/>
    </row>
    <row r="121" spans="1:10" ht="15.75" x14ac:dyDescent="0.25">
      <c r="A121" s="132"/>
      <c r="B121" s="50" t="s">
        <v>50</v>
      </c>
      <c r="C121" s="51">
        <v>100</v>
      </c>
      <c r="D121" s="51">
        <f t="shared" si="3"/>
        <v>130</v>
      </c>
      <c r="E121" s="176"/>
      <c r="F121" s="51"/>
      <c r="G121" s="52" t="s">
        <v>54</v>
      </c>
      <c r="H121" s="300"/>
    </row>
    <row r="122" spans="1:10" ht="15.75" x14ac:dyDescent="0.25">
      <c r="A122" s="132"/>
      <c r="B122" s="50" t="s">
        <v>53</v>
      </c>
      <c r="C122" s="51">
        <v>250</v>
      </c>
      <c r="D122" s="51">
        <f t="shared" si="3"/>
        <v>325</v>
      </c>
      <c r="E122" s="176"/>
      <c r="F122" s="51"/>
      <c r="G122" s="52" t="s">
        <v>55</v>
      </c>
      <c r="H122" s="300"/>
    </row>
    <row r="123" spans="1:10" ht="16.5" thickBot="1" x14ac:dyDescent="0.3">
      <c r="A123" s="132"/>
      <c r="B123" s="50" t="s">
        <v>156</v>
      </c>
      <c r="C123" s="51">
        <v>250</v>
      </c>
      <c r="D123" s="51">
        <f t="shared" si="3"/>
        <v>325</v>
      </c>
      <c r="E123" s="176"/>
      <c r="F123" s="51"/>
      <c r="G123" s="52"/>
      <c r="H123" s="300"/>
    </row>
    <row r="124" spans="1:10" ht="16.5" thickBot="1" x14ac:dyDescent="0.3">
      <c r="A124" s="133"/>
      <c r="B124" s="135"/>
      <c r="C124" s="134">
        <f>SUM(C119:C123)</f>
        <v>2100</v>
      </c>
      <c r="D124" s="134">
        <f>SUM(D119:D123)</f>
        <v>2730</v>
      </c>
      <c r="E124" s="195">
        <v>15</v>
      </c>
      <c r="F124" s="134">
        <f>D124*E124/5</f>
        <v>8190</v>
      </c>
      <c r="G124" s="135"/>
      <c r="H124" s="321">
        <v>0</v>
      </c>
    </row>
    <row r="125" spans="1:10" ht="15.75" x14ac:dyDescent="0.25">
      <c r="A125" s="275" t="s">
        <v>56</v>
      </c>
      <c r="B125" s="274" t="s">
        <v>159</v>
      </c>
      <c r="C125" s="136">
        <v>650</v>
      </c>
      <c r="D125" s="136">
        <v>650</v>
      </c>
      <c r="E125" s="196"/>
      <c r="F125" s="136"/>
      <c r="G125" s="25"/>
      <c r="H125" s="322"/>
    </row>
    <row r="126" spans="1:10" ht="15" x14ac:dyDescent="0.2">
      <c r="A126" s="274"/>
      <c r="B126" s="25" t="s">
        <v>160</v>
      </c>
      <c r="C126" s="136">
        <v>250</v>
      </c>
      <c r="D126" s="136">
        <v>250</v>
      </c>
      <c r="E126" s="196"/>
      <c r="F126" s="136"/>
      <c r="G126" s="25"/>
      <c r="H126" s="322"/>
    </row>
    <row r="127" spans="1:10" ht="15" x14ac:dyDescent="0.2">
      <c r="A127" s="25"/>
      <c r="B127" s="25" t="s">
        <v>161</v>
      </c>
      <c r="C127" s="136">
        <v>500</v>
      </c>
      <c r="D127" s="136">
        <v>500</v>
      </c>
      <c r="E127" s="196"/>
      <c r="F127" s="136"/>
      <c r="G127" s="25"/>
      <c r="H127" s="322"/>
    </row>
    <row r="128" spans="1:10" ht="15" x14ac:dyDescent="0.2">
      <c r="A128" s="25"/>
      <c r="B128" s="25" t="s">
        <v>162</v>
      </c>
      <c r="C128" s="136" t="s">
        <v>110</v>
      </c>
      <c r="D128" s="136" t="s">
        <v>110</v>
      </c>
      <c r="E128" s="196"/>
      <c r="F128" s="136"/>
      <c r="G128" s="25"/>
      <c r="H128" s="322"/>
    </row>
    <row r="129" spans="1:8" ht="15" x14ac:dyDescent="0.2">
      <c r="A129" s="25"/>
      <c r="B129" s="25" t="s">
        <v>157</v>
      </c>
      <c r="C129" s="136">
        <v>500</v>
      </c>
      <c r="D129" s="136">
        <v>500</v>
      </c>
      <c r="E129" s="196"/>
      <c r="F129" s="136"/>
      <c r="G129" s="25"/>
      <c r="H129" s="322"/>
    </row>
    <row r="130" spans="1:8" ht="15" x14ac:dyDescent="0.2">
      <c r="A130" s="25"/>
      <c r="B130" s="25" t="s">
        <v>108</v>
      </c>
      <c r="C130" s="136" t="s">
        <v>110</v>
      </c>
      <c r="D130" s="136" t="s">
        <v>110</v>
      </c>
      <c r="E130" s="196"/>
      <c r="F130" s="136"/>
      <c r="G130" s="25"/>
      <c r="H130" s="322"/>
    </row>
    <row r="131" spans="1:8" ht="30" x14ac:dyDescent="0.2">
      <c r="A131" s="25"/>
      <c r="B131" s="25" t="s">
        <v>158</v>
      </c>
      <c r="C131" s="136">
        <v>250</v>
      </c>
      <c r="D131" s="136">
        <f>C131*1.3</f>
        <v>325</v>
      </c>
      <c r="E131" s="196"/>
      <c r="F131" s="136"/>
      <c r="G131" s="25"/>
      <c r="H131" s="322"/>
    </row>
    <row r="132" spans="1:8" ht="15.75" thickBot="1" x14ac:dyDescent="0.25">
      <c r="A132" s="25"/>
      <c r="B132" s="25" t="s">
        <v>163</v>
      </c>
      <c r="C132" s="136">
        <v>900</v>
      </c>
      <c r="D132" s="136">
        <f>C132*1.3</f>
        <v>1170</v>
      </c>
      <c r="E132" s="196"/>
      <c r="F132" s="136"/>
      <c r="G132" s="25"/>
      <c r="H132" s="322"/>
    </row>
    <row r="133" spans="1:8" ht="16.5" thickBot="1" x14ac:dyDescent="0.3">
      <c r="A133" s="137"/>
      <c r="B133" s="138"/>
      <c r="C133" s="139">
        <f>SUM(C125:C132)</f>
        <v>3050</v>
      </c>
      <c r="D133" s="139">
        <f>SUM(D125:D132)</f>
        <v>3395</v>
      </c>
      <c r="E133" s="197">
        <v>62</v>
      </c>
      <c r="F133" s="163">
        <f>D133*E133/5</f>
        <v>42098</v>
      </c>
      <c r="G133" s="140"/>
      <c r="H133" s="323">
        <v>0</v>
      </c>
    </row>
    <row r="134" spans="1:8" ht="15.75" x14ac:dyDescent="0.25">
      <c r="A134" s="45" t="s">
        <v>57</v>
      </c>
      <c r="B134" s="46" t="s">
        <v>164</v>
      </c>
      <c r="C134" s="47">
        <v>800</v>
      </c>
      <c r="D134" s="47">
        <f>C134*1.3</f>
        <v>1040</v>
      </c>
      <c r="E134" s="175"/>
      <c r="F134" s="47"/>
      <c r="G134" s="48" t="s">
        <v>58</v>
      </c>
      <c r="H134" s="311"/>
    </row>
    <row r="135" spans="1:8" ht="15" x14ac:dyDescent="0.2">
      <c r="A135" s="53"/>
      <c r="B135" s="50" t="s">
        <v>39</v>
      </c>
      <c r="C135" s="51">
        <v>400</v>
      </c>
      <c r="D135" s="51">
        <f>C135*1.3</f>
        <v>520</v>
      </c>
      <c r="E135" s="176"/>
      <c r="F135" s="51"/>
      <c r="G135" s="52" t="s">
        <v>60</v>
      </c>
      <c r="H135" s="300"/>
    </row>
    <row r="136" spans="1:8" ht="15" x14ac:dyDescent="0.2">
      <c r="A136" s="53"/>
      <c r="B136" s="50" t="s">
        <v>159</v>
      </c>
      <c r="C136" s="51">
        <v>650</v>
      </c>
      <c r="D136" s="51">
        <v>650</v>
      </c>
      <c r="E136" s="176"/>
      <c r="F136" s="51"/>
      <c r="G136" s="52"/>
      <c r="H136" s="300"/>
    </row>
    <row r="137" spans="1:8" ht="15" x14ac:dyDescent="0.2">
      <c r="A137" s="53"/>
      <c r="B137" s="50" t="s">
        <v>165</v>
      </c>
      <c r="C137" s="141">
        <v>500</v>
      </c>
      <c r="D137" s="141">
        <v>500</v>
      </c>
      <c r="E137" s="198"/>
      <c r="F137" s="141"/>
      <c r="G137" s="52"/>
      <c r="H137" s="300"/>
    </row>
    <row r="138" spans="1:8" ht="15" x14ac:dyDescent="0.2">
      <c r="A138" s="105"/>
      <c r="B138" s="106" t="s">
        <v>169</v>
      </c>
      <c r="C138" s="277">
        <v>350</v>
      </c>
      <c r="D138" s="277">
        <f>C138*1.3</f>
        <v>455</v>
      </c>
      <c r="E138" s="278"/>
      <c r="F138" s="277"/>
      <c r="G138" s="108"/>
      <c r="H138" s="312"/>
    </row>
    <row r="139" spans="1:8" ht="15.75" thickBot="1" x14ac:dyDescent="0.25">
      <c r="A139" s="105"/>
      <c r="B139" s="252" t="s">
        <v>166</v>
      </c>
      <c r="C139" s="107">
        <v>2000</v>
      </c>
      <c r="D139" s="107">
        <v>2000</v>
      </c>
      <c r="E139" s="190"/>
      <c r="F139" s="107"/>
      <c r="G139" s="108"/>
      <c r="H139" s="312"/>
    </row>
    <row r="140" spans="1:8" ht="15.75" thickBot="1" x14ac:dyDescent="0.25">
      <c r="A140" s="257"/>
      <c r="B140" s="258"/>
      <c r="C140" s="259">
        <f>SUM(C134:C139)</f>
        <v>4700</v>
      </c>
      <c r="D140" s="259">
        <f>SUM(D134:D139)</f>
        <v>5165</v>
      </c>
      <c r="E140" s="260">
        <v>53</v>
      </c>
      <c r="F140" s="259">
        <f>D140*E140/4</f>
        <v>68436.25</v>
      </c>
      <c r="G140" s="261"/>
      <c r="H140" s="324">
        <v>0</v>
      </c>
    </row>
    <row r="141" spans="1:8" ht="16.5" thickBot="1" x14ac:dyDescent="0.3">
      <c r="A141" s="253" t="s">
        <v>79</v>
      </c>
      <c r="B141" s="254" t="s">
        <v>80</v>
      </c>
      <c r="C141" s="255">
        <v>9600</v>
      </c>
      <c r="D141" s="255">
        <v>9600</v>
      </c>
      <c r="E141" s="256"/>
      <c r="F141" s="255"/>
      <c r="G141" s="254"/>
      <c r="H141" s="325"/>
    </row>
    <row r="142" spans="1:8" ht="16.5" thickBot="1" x14ac:dyDescent="0.3">
      <c r="A142" s="142"/>
      <c r="B142" s="143"/>
      <c r="C142" s="144">
        <f>SUM(C141)</f>
        <v>9600</v>
      </c>
      <c r="D142" s="144">
        <f>SUM(D141)</f>
        <v>9600</v>
      </c>
      <c r="E142" s="199">
        <v>3</v>
      </c>
      <c r="F142" s="144">
        <f>D142*E142/3</f>
        <v>9600</v>
      </c>
      <c r="G142" s="43"/>
      <c r="H142" s="250">
        <v>0</v>
      </c>
    </row>
    <row r="143" spans="1:8" ht="15.75" x14ac:dyDescent="0.25">
      <c r="A143" s="118" t="s">
        <v>82</v>
      </c>
      <c r="B143" s="145" t="s">
        <v>83</v>
      </c>
      <c r="C143" s="146">
        <v>600</v>
      </c>
      <c r="D143" s="146">
        <v>600</v>
      </c>
      <c r="E143" s="200"/>
      <c r="F143" s="146"/>
      <c r="G143" s="145" t="s">
        <v>85</v>
      </c>
      <c r="H143" s="326">
        <v>500</v>
      </c>
    </row>
    <row r="144" spans="1:8" ht="15.75" x14ac:dyDescent="0.25">
      <c r="A144" s="147"/>
      <c r="B144" s="148" t="s">
        <v>167</v>
      </c>
      <c r="C144" s="149">
        <v>200</v>
      </c>
      <c r="D144" s="149">
        <v>200</v>
      </c>
      <c r="E144" s="201"/>
      <c r="F144" s="149"/>
      <c r="G144" s="150" t="s">
        <v>86</v>
      </c>
      <c r="H144" s="327">
        <v>400</v>
      </c>
    </row>
    <row r="145" spans="1:10" ht="15.75" x14ac:dyDescent="0.25">
      <c r="A145" s="151"/>
      <c r="B145" s="152" t="s">
        <v>84</v>
      </c>
      <c r="C145" s="153">
        <v>250</v>
      </c>
      <c r="D145" s="153">
        <v>250</v>
      </c>
      <c r="E145" s="202"/>
      <c r="F145" s="153"/>
      <c r="G145" s="152"/>
      <c r="H145" s="316"/>
    </row>
    <row r="146" spans="1:10" ht="16.5" thickBot="1" x14ac:dyDescent="0.3">
      <c r="A146" s="262"/>
      <c r="B146" s="263" t="s">
        <v>165</v>
      </c>
      <c r="C146" s="264">
        <v>500</v>
      </c>
      <c r="D146" s="264">
        <v>500</v>
      </c>
      <c r="E146" s="265"/>
      <c r="F146" s="264"/>
      <c r="G146" s="263"/>
      <c r="H146" s="328"/>
    </row>
    <row r="147" spans="1:10" ht="16.5" thickBot="1" x14ac:dyDescent="0.3">
      <c r="A147" s="270"/>
      <c r="B147" s="271"/>
      <c r="C147" s="272">
        <f>SUM(C143:C146)</f>
        <v>1550</v>
      </c>
      <c r="D147" s="272">
        <f>SUM(D143:D146)</f>
        <v>1550</v>
      </c>
      <c r="E147" s="273">
        <v>340</v>
      </c>
      <c r="F147" s="272">
        <f>D147*E147/2</f>
        <v>263500</v>
      </c>
      <c r="G147" s="271"/>
      <c r="H147" s="329">
        <v>900</v>
      </c>
    </row>
    <row r="148" spans="1:10" s="334" customFormat="1" ht="15.75" x14ac:dyDescent="0.25">
      <c r="A148" s="266" t="s">
        <v>106</v>
      </c>
      <c r="B148" s="267" t="s">
        <v>212</v>
      </c>
      <c r="C148" s="268">
        <v>400</v>
      </c>
      <c r="D148" s="268">
        <v>400</v>
      </c>
      <c r="E148" s="269"/>
      <c r="F148" s="268"/>
      <c r="G148" s="267"/>
      <c r="H148" s="330"/>
    </row>
    <row r="149" spans="1:10" s="334" customFormat="1" ht="15.75" x14ac:dyDescent="0.25">
      <c r="A149" s="154"/>
      <c r="B149" s="155" t="s">
        <v>213</v>
      </c>
      <c r="C149" s="156">
        <v>200</v>
      </c>
      <c r="D149" s="156">
        <v>200</v>
      </c>
      <c r="E149" s="203"/>
      <c r="F149" s="156"/>
      <c r="G149" s="155"/>
      <c r="H149" s="331"/>
    </row>
    <row r="150" spans="1:10" s="334" customFormat="1" ht="15.75" x14ac:dyDescent="0.25">
      <c r="A150" s="154"/>
      <c r="B150" s="155" t="s">
        <v>210</v>
      </c>
      <c r="C150" s="156">
        <v>1050</v>
      </c>
      <c r="D150" s="156">
        <f t="shared" ref="D150:D161" si="4">C150*1.3</f>
        <v>1365</v>
      </c>
      <c r="E150" s="203"/>
      <c r="F150" s="156"/>
      <c r="G150" s="155"/>
      <c r="H150" s="331"/>
    </row>
    <row r="151" spans="1:10" s="334" customFormat="1" ht="15.75" x14ac:dyDescent="0.25">
      <c r="A151" s="154"/>
      <c r="B151" s="155" t="s">
        <v>107</v>
      </c>
      <c r="C151" s="156">
        <v>350</v>
      </c>
      <c r="D151" s="156">
        <f t="shared" si="4"/>
        <v>455</v>
      </c>
      <c r="E151" s="203"/>
      <c r="F151" s="156"/>
      <c r="G151" s="155"/>
      <c r="H151" s="331"/>
    </row>
    <row r="152" spans="1:10" s="334" customFormat="1" ht="15.75" x14ac:dyDescent="0.25">
      <c r="A152" s="154"/>
      <c r="B152" s="155" t="s">
        <v>169</v>
      </c>
      <c r="C152" s="156">
        <v>350</v>
      </c>
      <c r="D152" s="156">
        <f t="shared" si="4"/>
        <v>455</v>
      </c>
      <c r="E152" s="203"/>
      <c r="F152" s="156"/>
      <c r="G152" s="155"/>
      <c r="H152" s="331"/>
    </row>
    <row r="153" spans="1:10" s="334" customFormat="1" ht="15.75" x14ac:dyDescent="0.25">
      <c r="A153" s="154"/>
      <c r="B153" s="155" t="s">
        <v>170</v>
      </c>
      <c r="C153" s="156">
        <v>700</v>
      </c>
      <c r="D153" s="156">
        <f t="shared" si="4"/>
        <v>910</v>
      </c>
      <c r="E153" s="203"/>
      <c r="F153" s="156"/>
      <c r="G153" s="155"/>
      <c r="H153" s="331"/>
    </row>
    <row r="154" spans="1:10" s="334" customFormat="1" ht="16.5" thickBot="1" x14ac:dyDescent="0.3">
      <c r="A154" s="154"/>
      <c r="B154" s="155" t="s">
        <v>168</v>
      </c>
      <c r="C154" s="156">
        <v>900</v>
      </c>
      <c r="D154" s="156">
        <f t="shared" si="4"/>
        <v>1170</v>
      </c>
      <c r="E154" s="203"/>
      <c r="F154" s="156"/>
      <c r="G154" s="155"/>
      <c r="H154" s="331"/>
    </row>
    <row r="155" spans="1:10" s="334" customFormat="1" ht="16.5" thickBot="1" x14ac:dyDescent="0.3">
      <c r="A155" s="157"/>
      <c r="B155" s="158"/>
      <c r="C155" s="159">
        <f>SUM(C148:C154)</f>
        <v>3950</v>
      </c>
      <c r="D155" s="159">
        <f>SUM(D148:D154)</f>
        <v>4955</v>
      </c>
      <c r="E155" s="204">
        <v>5</v>
      </c>
      <c r="F155" s="159">
        <f>D155*E155/4</f>
        <v>6193.75</v>
      </c>
      <c r="G155" s="158"/>
      <c r="H155" s="332">
        <v>0</v>
      </c>
    </row>
    <row r="156" spans="1:10" ht="15.75" x14ac:dyDescent="0.25">
      <c r="A156" s="31" t="s">
        <v>183</v>
      </c>
      <c r="B156" s="32" t="s">
        <v>171</v>
      </c>
      <c r="C156" s="33">
        <v>800</v>
      </c>
      <c r="D156" s="33">
        <f t="shared" si="4"/>
        <v>1040</v>
      </c>
      <c r="E156" s="171"/>
      <c r="F156" s="33"/>
      <c r="G156" s="128"/>
      <c r="H156" s="297"/>
      <c r="J156" s="8"/>
    </row>
    <row r="157" spans="1:10" ht="15" x14ac:dyDescent="0.2">
      <c r="A157" s="126"/>
      <c r="B157" s="32" t="s">
        <v>172</v>
      </c>
      <c r="C157" s="33">
        <v>200</v>
      </c>
      <c r="D157" s="33">
        <f t="shared" si="4"/>
        <v>260</v>
      </c>
      <c r="E157" s="171"/>
      <c r="F157" s="33"/>
      <c r="G157" s="128"/>
      <c r="H157" s="297"/>
      <c r="J157" s="8"/>
    </row>
    <row r="158" spans="1:10" ht="15" x14ac:dyDescent="0.2">
      <c r="A158" s="126"/>
      <c r="B158" s="32" t="s">
        <v>173</v>
      </c>
      <c r="C158" s="33">
        <v>500</v>
      </c>
      <c r="D158" s="33">
        <f t="shared" si="4"/>
        <v>650</v>
      </c>
      <c r="E158" s="171"/>
      <c r="F158" s="33"/>
      <c r="G158" s="128"/>
      <c r="H158" s="297"/>
      <c r="J158" s="8"/>
    </row>
    <row r="159" spans="1:10" ht="15" x14ac:dyDescent="0.2">
      <c r="A159" s="126"/>
      <c r="B159" s="32" t="s">
        <v>174</v>
      </c>
      <c r="C159" s="33">
        <v>200</v>
      </c>
      <c r="D159" s="33">
        <f t="shared" si="4"/>
        <v>260</v>
      </c>
      <c r="E159" s="171"/>
      <c r="F159" s="33"/>
      <c r="G159" s="128"/>
      <c r="H159" s="297"/>
      <c r="J159" s="8"/>
    </row>
    <row r="160" spans="1:10" ht="15" x14ac:dyDescent="0.2">
      <c r="A160" s="126"/>
      <c r="B160" s="32" t="s">
        <v>175</v>
      </c>
      <c r="C160" s="33">
        <v>275</v>
      </c>
      <c r="D160" s="33">
        <f t="shared" si="4"/>
        <v>357.5</v>
      </c>
      <c r="E160" s="171"/>
      <c r="F160" s="33"/>
      <c r="G160" s="128"/>
      <c r="H160" s="297"/>
      <c r="J160" s="9"/>
    </row>
    <row r="161" spans="1:10" ht="15.75" thickBot="1" x14ac:dyDescent="0.25">
      <c r="A161" s="126"/>
      <c r="B161" s="32" t="s">
        <v>176</v>
      </c>
      <c r="C161" s="33">
        <v>135</v>
      </c>
      <c r="D161" s="33">
        <f t="shared" si="4"/>
        <v>175.5</v>
      </c>
      <c r="E161" s="171"/>
      <c r="F161" s="33"/>
      <c r="G161" s="128"/>
      <c r="H161" s="297"/>
      <c r="J161" s="9"/>
    </row>
    <row r="162" spans="1:10" ht="15.75" thickBot="1" x14ac:dyDescent="0.25">
      <c r="A162" s="237"/>
      <c r="B162" s="43"/>
      <c r="C162" s="238">
        <f>SUM(C156:C161)</f>
        <v>2110</v>
      </c>
      <c r="D162" s="238">
        <f>SUM(D156:D161)</f>
        <v>2743</v>
      </c>
      <c r="E162" s="239">
        <v>6</v>
      </c>
      <c r="F162" s="238">
        <f>D162*E162/5</f>
        <v>3291.6</v>
      </c>
      <c r="G162" s="249"/>
      <c r="H162" s="250">
        <f>SUM(H151:H161)</f>
        <v>0</v>
      </c>
      <c r="J162" s="8"/>
    </row>
    <row r="163" spans="1:10" ht="15.75" x14ac:dyDescent="0.25">
      <c r="A163" s="275" t="s">
        <v>177</v>
      </c>
      <c r="B163" s="25" t="s">
        <v>178</v>
      </c>
      <c r="C163" s="136" t="s">
        <v>110</v>
      </c>
      <c r="D163" s="136" t="s">
        <v>110</v>
      </c>
      <c r="E163" s="196"/>
      <c r="F163" s="136"/>
      <c r="G163" s="25"/>
      <c r="H163" s="322"/>
    </row>
    <row r="164" spans="1:10" ht="15" x14ac:dyDescent="0.2">
      <c r="A164" s="25"/>
      <c r="B164" s="25" t="s">
        <v>179</v>
      </c>
      <c r="C164" s="136">
        <v>900</v>
      </c>
      <c r="D164" s="136">
        <f t="shared" ref="D164:D171" si="5">C164*1.3</f>
        <v>1170</v>
      </c>
      <c r="E164" s="196"/>
      <c r="F164" s="136"/>
      <c r="G164" s="25"/>
      <c r="H164" s="322"/>
    </row>
    <row r="165" spans="1:10" ht="15" x14ac:dyDescent="0.2">
      <c r="A165" s="25"/>
      <c r="B165" s="25" t="s">
        <v>180</v>
      </c>
      <c r="C165" s="136">
        <v>380</v>
      </c>
      <c r="D165" s="136">
        <f t="shared" si="5"/>
        <v>494</v>
      </c>
      <c r="E165" s="196"/>
      <c r="F165" s="136"/>
      <c r="G165" s="25"/>
      <c r="H165" s="322"/>
    </row>
    <row r="166" spans="1:10" ht="15" x14ac:dyDescent="0.2">
      <c r="A166" s="25"/>
      <c r="B166" s="25" t="s">
        <v>181</v>
      </c>
      <c r="C166" s="136">
        <v>460</v>
      </c>
      <c r="D166" s="136">
        <f t="shared" si="5"/>
        <v>598</v>
      </c>
      <c r="E166" s="196"/>
      <c r="F166" s="136"/>
      <c r="G166" s="25"/>
      <c r="H166" s="322"/>
    </row>
    <row r="167" spans="1:10" ht="15.75" thickBot="1" x14ac:dyDescent="0.25">
      <c r="A167" s="25"/>
      <c r="B167" s="25" t="s">
        <v>182</v>
      </c>
      <c r="C167" s="136">
        <v>100</v>
      </c>
      <c r="D167" s="136">
        <f t="shared" si="5"/>
        <v>130</v>
      </c>
      <c r="E167" s="196"/>
      <c r="F167" s="136"/>
      <c r="G167" s="25"/>
      <c r="H167" s="322"/>
    </row>
    <row r="168" spans="1:10" ht="16.5" thickBot="1" x14ac:dyDescent="0.3">
      <c r="A168" s="137"/>
      <c r="B168" s="138"/>
      <c r="C168" s="139">
        <f>SUM(C163:C167)</f>
        <v>1840</v>
      </c>
      <c r="D168" s="139">
        <f>SUM(D163:D167)</f>
        <v>2392</v>
      </c>
      <c r="E168" s="197">
        <v>7</v>
      </c>
      <c r="F168" s="163">
        <f>D168*E168/4</f>
        <v>4186</v>
      </c>
      <c r="G168" s="140"/>
      <c r="H168" s="323">
        <v>0</v>
      </c>
    </row>
    <row r="169" spans="1:10" ht="15.75" x14ac:dyDescent="0.25">
      <c r="A169" s="49" t="s">
        <v>184</v>
      </c>
      <c r="B169" s="50" t="s">
        <v>185</v>
      </c>
      <c r="C169" s="141">
        <v>400</v>
      </c>
      <c r="D169" s="141">
        <f t="shared" si="5"/>
        <v>520</v>
      </c>
      <c r="E169" s="198"/>
      <c r="F169" s="141"/>
      <c r="G169" s="52"/>
      <c r="H169" s="300"/>
    </row>
    <row r="170" spans="1:10" ht="15.75" x14ac:dyDescent="0.25">
      <c r="A170" s="335"/>
      <c r="B170" s="106" t="s">
        <v>197</v>
      </c>
      <c r="C170" s="277">
        <v>600</v>
      </c>
      <c r="D170" s="277">
        <f t="shared" si="5"/>
        <v>780</v>
      </c>
      <c r="E170" s="278"/>
      <c r="F170" s="277"/>
      <c r="G170" s="108"/>
      <c r="H170" s="312"/>
    </row>
    <row r="171" spans="1:10" ht="15.75" x14ac:dyDescent="0.25">
      <c r="A171" s="335"/>
      <c r="B171" s="106" t="s">
        <v>198</v>
      </c>
      <c r="C171" s="277">
        <v>700</v>
      </c>
      <c r="D171" s="277">
        <f t="shared" si="5"/>
        <v>910</v>
      </c>
      <c r="E171" s="278"/>
      <c r="F171" s="277"/>
      <c r="G171" s="108"/>
      <c r="H171" s="312"/>
    </row>
    <row r="172" spans="1:10" ht="15.75" thickBot="1" x14ac:dyDescent="0.25">
      <c r="A172" s="105"/>
      <c r="B172" s="252" t="s">
        <v>147</v>
      </c>
      <c r="C172" s="107">
        <v>1000</v>
      </c>
      <c r="D172" s="107">
        <v>1000</v>
      </c>
      <c r="E172" s="190"/>
      <c r="F172" s="107"/>
      <c r="G172" s="108"/>
      <c r="H172" s="312"/>
    </row>
    <row r="173" spans="1:10" ht="15.75" thickBot="1" x14ac:dyDescent="0.25">
      <c r="A173" s="257"/>
      <c r="B173" s="258"/>
      <c r="C173" s="259">
        <f>SUM(C169:C172)</f>
        <v>2700</v>
      </c>
      <c r="D173" s="259">
        <f>SUM(D169:D172)</f>
        <v>3210</v>
      </c>
      <c r="E173" s="260">
        <v>6</v>
      </c>
      <c r="F173" s="259">
        <f>D173*E173/5</f>
        <v>3852</v>
      </c>
      <c r="G173" s="261"/>
      <c r="H173" s="324">
        <v>0</v>
      </c>
    </row>
    <row r="174" spans="1:10" ht="15.75" x14ac:dyDescent="0.25">
      <c r="A174" s="247" t="s">
        <v>199</v>
      </c>
      <c r="B174" s="67" t="s">
        <v>200</v>
      </c>
      <c r="C174" s="66">
        <v>265</v>
      </c>
      <c r="D174" s="66">
        <f>C174*1.3</f>
        <v>344.5</v>
      </c>
      <c r="E174" s="180"/>
      <c r="F174" s="66"/>
      <c r="G174" s="248" t="s">
        <v>113</v>
      </c>
      <c r="H174" s="304">
        <v>320</v>
      </c>
      <c r="J174" s="7"/>
    </row>
    <row r="175" spans="1:10" ht="15" x14ac:dyDescent="0.2">
      <c r="A175" s="64"/>
      <c r="B175" s="129" t="s">
        <v>201</v>
      </c>
      <c r="C175" s="69">
        <v>20</v>
      </c>
      <c r="D175" s="69">
        <f>C175*1.3</f>
        <v>26</v>
      </c>
      <c r="E175" s="181"/>
      <c r="F175" s="69"/>
      <c r="G175" s="74" t="s">
        <v>114</v>
      </c>
      <c r="H175" s="305">
        <v>50</v>
      </c>
      <c r="J175" s="7"/>
    </row>
    <row r="176" spans="1:10" ht="15.75" thickBot="1" x14ac:dyDescent="0.25">
      <c r="A176" s="71"/>
      <c r="B176" s="130" t="s">
        <v>202</v>
      </c>
      <c r="C176" s="73" t="s">
        <v>110</v>
      </c>
      <c r="D176" s="73" t="s">
        <v>110</v>
      </c>
      <c r="E176" s="182"/>
      <c r="F176" s="73"/>
      <c r="G176" s="74"/>
      <c r="H176" s="305"/>
      <c r="J176" s="7"/>
    </row>
    <row r="177" spans="1:8" ht="15.75" thickBot="1" x14ac:dyDescent="0.25">
      <c r="A177" s="114"/>
      <c r="B177" s="251"/>
      <c r="C177" s="115">
        <f>SUM(C174:C176)</f>
        <v>285</v>
      </c>
      <c r="D177" s="115">
        <f>SUM(D174:D176)</f>
        <v>370.5</v>
      </c>
      <c r="E177" s="193">
        <v>6</v>
      </c>
      <c r="F177" s="115">
        <f>D177*E177/1</f>
        <v>2223</v>
      </c>
      <c r="G177" s="114"/>
      <c r="H177" s="320">
        <f>SUM(H174:H176)</f>
        <v>370</v>
      </c>
    </row>
    <row r="178" spans="1:8" ht="15.75" thickBot="1" x14ac:dyDescent="0.25">
      <c r="A178" s="237" t="s">
        <v>211</v>
      </c>
      <c r="B178" s="43"/>
      <c r="C178" s="238">
        <f>SUM(C177,C173,C168,C162,C155,C147,C142,C140,C133,C124,C118,C108,C95,C88,C82,C76,C67,C62,C56,C50,C39,C28)</f>
        <v>76340</v>
      </c>
      <c r="D178" s="238">
        <f>SUM(D177,D173,D168,D162,D155,D147,D142,D140,D133,D124,D118,D108,D95,D88,D82,D76,D67,D62,D56,D50,D39,D28)</f>
        <v>90750</v>
      </c>
      <c r="E178" s="239">
        <f>SUM(E5:E177)</f>
        <v>1342</v>
      </c>
      <c r="F178" s="238">
        <f>SUM(F5:F177)</f>
        <v>1013825.4722222222</v>
      </c>
      <c r="G178" s="359"/>
      <c r="H178" s="360"/>
    </row>
  </sheetData>
  <phoneticPr fontId="1" type="noConversion"/>
  <pageMargins left="0.9055118110236221" right="0.27559055118110237" top="0.98425196850393704" bottom="0.98425196850393704" header="0.51181102362204722" footer="0.51181102362204722"/>
  <pageSetup paperSize="8" scale="59" orientation="landscape" r:id="rId1"/>
  <headerFooter alignWithMargins="0"/>
  <rowBreaks count="3" manualBreakCount="3">
    <brk id="39" max="7" man="1"/>
    <brk id="88" max="7" man="1"/>
    <brk id="140" max="7" man="1"/>
  </rowBreaks>
  <colBreaks count="1" manualBreakCount="1">
    <brk id="6" max="176" man="1"/>
  </colBreaks>
  <ignoredErrors>
    <ignoredError sqref="D28 D50 D56 D82 D155 D168 D133 D1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D33"/>
  <sheetViews>
    <sheetView workbookViewId="0">
      <selection activeCell="C1" sqref="C1"/>
    </sheetView>
  </sheetViews>
  <sheetFormatPr defaultColWidth="8.85546875" defaultRowHeight="12.75" x14ac:dyDescent="0.2"/>
  <cols>
    <col min="1" max="1" width="27.140625" customWidth="1"/>
    <col min="2" max="2" width="14.7109375" customWidth="1"/>
    <col min="3" max="3" width="16" style="367" customWidth="1"/>
    <col min="4" max="4" width="16.7109375" customWidth="1"/>
  </cols>
  <sheetData>
    <row r="1" spans="1:4" s="368" customFormat="1" ht="13.5" thickBot="1" x14ac:dyDescent="0.25">
      <c r="A1" s="368" t="s">
        <v>0</v>
      </c>
      <c r="B1" s="368" t="s">
        <v>235</v>
      </c>
      <c r="C1" s="369" t="s">
        <v>236</v>
      </c>
      <c r="D1" s="368" t="s">
        <v>237</v>
      </c>
    </row>
    <row r="2" spans="1:4" ht="13.5" thickBot="1" x14ac:dyDescent="0.25">
      <c r="A2" s="363" t="s">
        <v>9</v>
      </c>
      <c r="B2" s="366">
        <v>24036</v>
      </c>
      <c r="C2" s="367">
        <v>27258</v>
      </c>
      <c r="D2" s="370">
        <f>B2-C2</f>
        <v>-3222</v>
      </c>
    </row>
    <row r="3" spans="1:4" ht="13.5" thickBot="1" x14ac:dyDescent="0.25">
      <c r="A3" s="364" t="s">
        <v>115</v>
      </c>
      <c r="B3" s="366">
        <v>2534</v>
      </c>
      <c r="C3" s="367">
        <v>3193.13</v>
      </c>
      <c r="D3" s="370">
        <f t="shared" ref="D3:D31" si="0">B3-C3</f>
        <v>-659.13000000000011</v>
      </c>
    </row>
    <row r="4" spans="1:4" ht="13.5" thickBot="1" x14ac:dyDescent="0.25">
      <c r="A4" s="364" t="s">
        <v>19</v>
      </c>
      <c r="B4" s="366">
        <v>12536</v>
      </c>
      <c r="C4" s="367">
        <v>17846.400000000001</v>
      </c>
      <c r="D4" s="370">
        <f t="shared" si="0"/>
        <v>-5310.4000000000015</v>
      </c>
    </row>
    <row r="5" spans="1:4" ht="13.5" thickBot="1" x14ac:dyDescent="0.25">
      <c r="A5" s="364" t="s">
        <v>3</v>
      </c>
      <c r="B5" s="366">
        <v>12670</v>
      </c>
      <c r="C5" s="367">
        <v>19378.13</v>
      </c>
      <c r="D5" s="370">
        <f t="shared" si="0"/>
        <v>-6708.130000000001</v>
      </c>
    </row>
    <row r="6" spans="1:4" ht="13.5" thickBot="1" x14ac:dyDescent="0.25">
      <c r="A6" s="364" t="s">
        <v>4</v>
      </c>
      <c r="B6" s="366">
        <v>20540</v>
      </c>
      <c r="C6" s="367">
        <v>46520.1</v>
      </c>
      <c r="D6" s="370">
        <f t="shared" si="0"/>
        <v>-25980.1</v>
      </c>
    </row>
    <row r="7" spans="1:4" ht="13.5" thickBot="1" x14ac:dyDescent="0.25">
      <c r="A7" s="364" t="s">
        <v>216</v>
      </c>
      <c r="B7" s="366">
        <v>15618</v>
      </c>
      <c r="C7" s="367">
        <v>28687.5</v>
      </c>
      <c r="D7" s="370">
        <f t="shared" si="0"/>
        <v>-13069.5</v>
      </c>
    </row>
    <row r="8" spans="1:4" ht="13.5" thickBot="1" x14ac:dyDescent="0.25">
      <c r="A8" s="364" t="s">
        <v>217</v>
      </c>
      <c r="B8" s="366">
        <v>14366</v>
      </c>
      <c r="C8" s="367">
        <v>14800.5</v>
      </c>
      <c r="D8" s="370">
        <f t="shared" si="0"/>
        <v>-434.5</v>
      </c>
    </row>
    <row r="9" spans="1:4" ht="13.5" thickBot="1" x14ac:dyDescent="0.25">
      <c r="A9" s="364" t="s">
        <v>218</v>
      </c>
      <c r="B9" s="366">
        <v>8938</v>
      </c>
      <c r="C9" s="367">
        <v>8190</v>
      </c>
      <c r="D9" s="370">
        <f t="shared" si="0"/>
        <v>748</v>
      </c>
    </row>
    <row r="10" spans="1:4" ht="13.5" thickBot="1" x14ac:dyDescent="0.25">
      <c r="A10" s="364" t="s">
        <v>12</v>
      </c>
      <c r="B10" s="366">
        <v>37876</v>
      </c>
      <c r="C10" s="367">
        <v>64294</v>
      </c>
      <c r="D10" s="370">
        <f>B10+B25-C10</f>
        <v>-23218</v>
      </c>
    </row>
    <row r="11" spans="1:4" ht="13.5" hidden="1" thickBot="1" x14ac:dyDescent="0.25">
      <c r="A11" s="364" t="s">
        <v>219</v>
      </c>
      <c r="B11" s="366">
        <v>15606</v>
      </c>
      <c r="D11" s="370">
        <f t="shared" si="0"/>
        <v>15606</v>
      </c>
    </row>
    <row r="12" spans="1:4" ht="13.5" thickBot="1" x14ac:dyDescent="0.25">
      <c r="A12" s="364" t="s">
        <v>36</v>
      </c>
      <c r="B12" s="366">
        <v>24808</v>
      </c>
      <c r="C12" s="367">
        <v>50547.9</v>
      </c>
      <c r="D12" s="370">
        <f t="shared" si="0"/>
        <v>-25739.9</v>
      </c>
    </row>
    <row r="13" spans="1:4" ht="13.5" thickBot="1" x14ac:dyDescent="0.25">
      <c r="A13" s="364" t="s">
        <v>220</v>
      </c>
      <c r="B13" s="366">
        <v>20766</v>
      </c>
      <c r="C13" s="367">
        <v>36224</v>
      </c>
      <c r="D13" s="370">
        <f t="shared" si="0"/>
        <v>-15458</v>
      </c>
    </row>
    <row r="14" spans="1:4" ht="13.5" thickBot="1" x14ac:dyDescent="0.25">
      <c r="A14" s="364" t="s">
        <v>221</v>
      </c>
      <c r="B14" s="366">
        <v>5868</v>
      </c>
      <c r="C14" s="367">
        <v>4186</v>
      </c>
      <c r="D14" s="370">
        <f t="shared" si="0"/>
        <v>1682</v>
      </c>
    </row>
    <row r="15" spans="1:4" ht="13.5" thickBot="1" x14ac:dyDescent="0.25">
      <c r="A15" s="364" t="s">
        <v>183</v>
      </c>
      <c r="B15" s="366">
        <v>6428</v>
      </c>
      <c r="C15" s="367">
        <v>3291.6</v>
      </c>
      <c r="D15" s="370">
        <f t="shared" si="0"/>
        <v>3136.4</v>
      </c>
    </row>
    <row r="16" spans="1:4" ht="13.5" thickBot="1" x14ac:dyDescent="0.25">
      <c r="A16" s="364" t="s">
        <v>222</v>
      </c>
      <c r="B16" s="366">
        <v>7736</v>
      </c>
      <c r="C16" s="367">
        <v>68436.25</v>
      </c>
      <c r="D16" s="370">
        <f t="shared" si="0"/>
        <v>-60700.25</v>
      </c>
    </row>
    <row r="17" spans="1:4" ht="13.5" thickBot="1" x14ac:dyDescent="0.25">
      <c r="A17" s="364" t="s">
        <v>223</v>
      </c>
      <c r="B17" s="366">
        <v>14180</v>
      </c>
      <c r="C17" s="367">
        <v>54472.22</v>
      </c>
      <c r="D17" s="370">
        <f>B17+B22-C17</f>
        <v>-15932.220000000001</v>
      </c>
    </row>
    <row r="18" spans="1:4" ht="13.5" thickBot="1" x14ac:dyDescent="0.25">
      <c r="A18" s="364" t="s">
        <v>184</v>
      </c>
      <c r="B18" s="366">
        <v>6002</v>
      </c>
      <c r="C18" s="367">
        <v>3852</v>
      </c>
      <c r="D18" s="370">
        <f t="shared" si="0"/>
        <v>2150</v>
      </c>
    </row>
    <row r="19" spans="1:4" ht="13.5" thickBot="1" x14ac:dyDescent="0.25">
      <c r="A19" s="364" t="s">
        <v>224</v>
      </c>
      <c r="B19" s="366">
        <v>37608</v>
      </c>
      <c r="C19" s="367">
        <v>42098</v>
      </c>
      <c r="D19" s="370">
        <f t="shared" si="0"/>
        <v>-4490</v>
      </c>
    </row>
    <row r="20" spans="1:4" ht="13.5" thickBot="1" x14ac:dyDescent="0.25">
      <c r="A20" s="364" t="s">
        <v>7</v>
      </c>
      <c r="B20" s="366">
        <v>39874</v>
      </c>
      <c r="C20" s="367">
        <v>37922</v>
      </c>
      <c r="D20" s="370">
        <f t="shared" si="0"/>
        <v>1952</v>
      </c>
    </row>
    <row r="21" spans="1:4" ht="13.5" thickBot="1" x14ac:dyDescent="0.25">
      <c r="A21" s="364" t="s">
        <v>82</v>
      </c>
      <c r="B21" s="366">
        <v>213210</v>
      </c>
      <c r="C21" s="367">
        <v>263500</v>
      </c>
      <c r="D21" s="370">
        <f t="shared" si="0"/>
        <v>-50290</v>
      </c>
    </row>
    <row r="22" spans="1:4" ht="13.5" thickBot="1" x14ac:dyDescent="0.25">
      <c r="A22" s="364" t="s">
        <v>225</v>
      </c>
      <c r="B22" s="366">
        <v>24360</v>
      </c>
      <c r="C22" s="367" t="s">
        <v>232</v>
      </c>
      <c r="D22" s="370" t="s">
        <v>232</v>
      </c>
    </row>
    <row r="23" spans="1:4" ht="13.5" thickBot="1" x14ac:dyDescent="0.25">
      <c r="A23" s="364" t="s">
        <v>6</v>
      </c>
      <c r="B23" s="366">
        <v>32942</v>
      </c>
      <c r="C23" s="367">
        <v>49036</v>
      </c>
      <c r="D23" s="370">
        <f t="shared" si="0"/>
        <v>-16094</v>
      </c>
    </row>
    <row r="24" spans="1:4" ht="13.5" hidden="1" thickBot="1" x14ac:dyDescent="0.25">
      <c r="A24" s="364" t="s">
        <v>226</v>
      </c>
      <c r="B24" s="366">
        <v>934</v>
      </c>
      <c r="D24" s="370">
        <f t="shared" si="0"/>
        <v>934</v>
      </c>
    </row>
    <row r="25" spans="1:4" ht="13.5" thickBot="1" x14ac:dyDescent="0.25">
      <c r="A25" s="364" t="s">
        <v>227</v>
      </c>
      <c r="B25" s="366">
        <v>3200</v>
      </c>
      <c r="C25" s="367" t="s">
        <v>231</v>
      </c>
      <c r="D25" s="370" t="s">
        <v>231</v>
      </c>
    </row>
    <row r="26" spans="1:4" ht="13.5" thickBot="1" x14ac:dyDescent="0.25">
      <c r="A26" s="365" t="s">
        <v>228</v>
      </c>
      <c r="B26" s="366">
        <v>1401</v>
      </c>
      <c r="C26" s="367">
        <v>9600</v>
      </c>
      <c r="D26" s="370">
        <f t="shared" si="0"/>
        <v>-8199</v>
      </c>
    </row>
    <row r="27" spans="1:4" ht="13.5" thickBot="1" x14ac:dyDescent="0.25">
      <c r="A27" s="365" t="s">
        <v>229</v>
      </c>
      <c r="B27" s="366">
        <v>934</v>
      </c>
      <c r="D27" s="370">
        <f t="shared" si="0"/>
        <v>934</v>
      </c>
    </row>
    <row r="28" spans="1:4" ht="13.5" thickBot="1" x14ac:dyDescent="0.25">
      <c r="A28" s="364" t="s">
        <v>230</v>
      </c>
      <c r="B28" s="366">
        <v>2802</v>
      </c>
      <c r="C28" s="367">
        <v>6193.75</v>
      </c>
      <c r="D28" s="370">
        <f t="shared" si="0"/>
        <v>-3391.75</v>
      </c>
    </row>
    <row r="29" spans="1:4" x14ac:dyDescent="0.2">
      <c r="D29" s="370"/>
    </row>
    <row r="30" spans="1:4" x14ac:dyDescent="0.2">
      <c r="A30" t="s">
        <v>233</v>
      </c>
      <c r="C30" s="367">
        <v>2223</v>
      </c>
      <c r="D30" s="370">
        <f t="shared" si="0"/>
        <v>-2223</v>
      </c>
    </row>
    <row r="31" spans="1:4" x14ac:dyDescent="0.2">
      <c r="A31" t="s">
        <v>234</v>
      </c>
      <c r="C31" s="367">
        <v>152075</v>
      </c>
      <c r="D31" s="370">
        <f t="shared" si="0"/>
        <v>-152075</v>
      </c>
    </row>
    <row r="33" spans="4:4" x14ac:dyDescent="0.2">
      <c r="D33" s="370">
        <f>SUM(D2:D32)</f>
        <v>-406052.48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NHS Yorkshire and the Humber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Peter Hammond</cp:lastModifiedBy>
  <cp:lastPrinted>2010-08-23T09:59:29Z</cp:lastPrinted>
  <dcterms:created xsi:type="dcterms:W3CDTF">2008-08-14T10:10:19Z</dcterms:created>
  <dcterms:modified xsi:type="dcterms:W3CDTF">2018-01-27T22:48:29Z</dcterms:modified>
</cp:coreProperties>
</file>